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0_kenniscentrum_reeen\2026_missies\"/>
    </mc:Choice>
  </mc:AlternateContent>
  <xr:revisionPtr revIDLastSave="0" documentId="13_ncr:1_{60C4E7EC-88CE-4068-B765-B60A1C4A6DBD}" xr6:coauthVersionLast="47" xr6:coauthVersionMax="47" xr10:uidLastSave="{00000000-0000-0000-0000-000000000000}"/>
  <bookViews>
    <workbookView xWindow="900" yWindow="750" windowWidth="16710" windowHeight="10275" activeTab="3" xr2:uid="{F8B88B4F-858D-4B2D-B5EA-E7EE7190E09F}"/>
  </bookViews>
  <sheets>
    <sheet name="Toelichting" sheetId="11" r:id="rId1"/>
    <sheet name="Lees mij" sheetId="21" r:id="rId2"/>
    <sheet name="Aanvrager" sheetId="20" r:id="rId3"/>
    <sheet name="Operationeel logboek" sheetId="4" r:id="rId4"/>
    <sheet name="Legenda" sheetId="14" r:id="rId5"/>
    <sheet name="Planningshulp" sheetId="15" r:id="rId6"/>
    <sheet name="Drones" sheetId="10" r:id="rId7"/>
    <sheet name="Training" sheetId="16" r:id="rId8"/>
    <sheet name="Contactpersonen" sheetId="2" r:id="rId9"/>
    <sheet name="Reisafstanden" sheetId="22" r:id="rId10"/>
    <sheet name="Ervaring" sheetId="13" r:id="rId11"/>
  </sheets>
  <definedNames>
    <definedName name="_xlnm._FilterDatabase" localSheetId="8" hidden="1">Contactpersonen!$A$1:$E$1</definedName>
    <definedName name="_xlnm._FilterDatabase" localSheetId="3" hidden="1">'Operationeel logboek'!$A$1:$Z$5</definedName>
  </definedNames>
  <calcPr calcId="191028"/>
  <pivotCaches>
    <pivotCache cacheId="10"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2" l="1"/>
  <c r="C3" i="22"/>
  <c r="C4" i="22"/>
  <c r="C5" i="22"/>
  <c r="C6" i="22"/>
  <c r="C7" i="22"/>
  <c r="C10" i="22"/>
  <c r="C11" i="22"/>
  <c r="C12" i="22"/>
  <c r="C13" i="22"/>
  <c r="C14" i="22"/>
  <c r="C15" i="22"/>
  <c r="C16" i="22"/>
  <c r="C17" i="22"/>
  <c r="C18" i="22"/>
  <c r="C19" i="22"/>
  <c r="C8" i="22"/>
  <c r="C9" i="22"/>
  <c r="B2" i="4"/>
  <c r="B5" i="4"/>
  <c r="B4" i="4"/>
  <c r="B3" i="4"/>
  <c r="G6" i="4"/>
  <c r="I6" i="4"/>
  <c r="Q6" i="4"/>
  <c r="D8" i="22"/>
  <c r="D2" i="22"/>
  <c r="D13" i="22"/>
  <c r="D14" i="22"/>
  <c r="D3" i="22"/>
  <c r="D15" i="22"/>
  <c r="D4" i="22"/>
  <c r="D16" i="22"/>
  <c r="D11" i="22"/>
  <c r="D17" i="22"/>
  <c r="D5" i="22"/>
  <c r="D9" i="22"/>
  <c r="D6" i="22"/>
  <c r="D7" i="22"/>
  <c r="D12" i="22"/>
  <c r="D19" i="22"/>
  <c r="D18" i="22"/>
  <c r="D10" i="22"/>
  <c r="R6" i="4"/>
  <c r="S6" i="4"/>
  <c r="T6" i="4"/>
  <c r="U6" i="4"/>
  <c r="V6" i="4"/>
  <c r="W6" i="4"/>
  <c r="X6" i="4"/>
  <c r="AB6" i="4"/>
  <c r="AC6" i="4"/>
  <c r="AD6" i="4"/>
  <c r="AE6" i="4"/>
  <c r="J3" i="4" l="1"/>
  <c r="K3" i="4" s="1"/>
  <c r="J4" i="4"/>
  <c r="J5" i="4"/>
  <c r="J2" i="4"/>
  <c r="K2" i="4" s="1"/>
  <c r="K4" i="4"/>
  <c r="K5" i="4"/>
  <c r="E4" i="4" l="1"/>
  <c r="AF2" i="4"/>
  <c r="E2" i="4"/>
  <c r="AF3" i="4"/>
  <c r="AF4" i="4"/>
  <c r="E3" i="4"/>
  <c r="AF5" i="4"/>
  <c r="E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tc={33B974B5-D152-4AAB-A35A-C922D5E316C8}</author>
    <author>tc={2FB5DD74-1810-47FD-9F71-0A72DBE9AE66}</author>
    <author>tc={9A768858-BCCA-4BAF-8A4E-066DA6FE71D8}</author>
    <author>tc={903B0178-F988-4E08-94DF-5F500C8B2473}</author>
    <author>tc={B0708725-8C72-4B89-AA79-634873B08C7E}</author>
    <author>tc={2A5B6A0B-F468-4225-A0D0-645983ED529D}</author>
    <author>tc={4A0B0CA5-1981-4049-8E5E-3E48D6169D0E}</author>
  </authors>
  <commentList>
    <comment ref="C1" authorId="0" shapeId="0" xr:uid="{33B974B5-D152-4AAB-A35A-C922D5E316C8}">
      <text>
        <t>[Opmerkingenthread]
U kunt deze opmerkingenthread lezen in uw versie van Excel. Eventuele wijzigingen aan de thread gaan echter verloren als het bestand wordt geopend in een nieuwere versie van Excel. Meer informatie: https://go.microsoft.com/fwlink/?linkid=870924
Opmerking:
    Doel, datum, tijd en duur</t>
      </text>
    </comment>
    <comment ref="L1" authorId="1" shapeId="0" xr:uid="{2FB5DD74-1810-47FD-9F71-0A72DBE9AE66}">
      <text>
        <t>[Opmerkingenthread]
U kunt deze opmerkingenthread lezen in uw versie van Excel. Eventuele wijzigingen aan de thread gaan echter verloren als het bestand wordt geopend in een nieuwere versie van Excel. Meer informatie: https://go.microsoft.com/fwlink/?linkid=870924
Opmerking:
    Naam van de helikopterpiloten die de UAV (Unmanned Aerial Vehicle) besturen (invoer van meerdere helikopterpiloten mogelijk)</t>
      </text>
    </comment>
    <comment ref="M1" authorId="2" shapeId="0" xr:uid="{9A768858-BCCA-4BAF-8A4E-066DA6FE71D8}">
      <text>
        <t>[Opmerkingenthread]
U kunt deze opmerkingenthread lezen in uw versie van Excel. Eventuele wijzigingen aan de thread gaan echter verloren als het bestand wordt geopend in een nieuwere versie van Excel. Meer informatie: https://go.microsoft.com/fwlink/?linkid=870924
Opmerking:
    RDW exploitantnummer</t>
      </text>
    </comment>
    <comment ref="N1" authorId="3" shapeId="0" xr:uid="{903B0178-F988-4E08-94DF-5F500C8B2473}">
      <text>
        <t>[Opmerkingenthread]
U kunt deze opmerkingenthread lezen in uw versie van Excel. Eventuele wijzigingen aan de thread gaan echter verloren als het bestand wordt geopend in een nieuwere versie van Excel. Meer informatie: https://go.microsoft.com/fwlink/?linkid=870924
Opmerking:
    Aanduiding van de gebruikte helikopter / UAV (meerdere modellen kunnen worden ingevoerd)</t>
      </text>
    </comment>
    <comment ref="O1" authorId="4" shapeId="0" xr:uid="{B0708725-8C72-4B89-AA79-634873B08C7E}">
      <text>
        <t>[Opmerkingenthread]
U kunt deze opmerkingenthread lezen in uw versie van Excel. Eventuele wijzigingen aan de thread gaan echter verloren als het bestand wordt geopend in een nieuwere versie van Excel. Meer informatie: https://go.microsoft.com/fwlink/?linkid=870924
Opmerking:
    Bijzondere voorvallen en operationele storingen</t>
      </text>
    </comment>
    <comment ref="Y1" authorId="5" shapeId="0" xr:uid="{2A5B6A0B-F468-4225-A0D0-645983ED529D}">
      <text>
        <t>[Opmerkingenthread]
U kunt deze opmerkingenthread lezen in uw versie van Excel. Eventuele wijzigingen aan de thread gaan echter verloren als het bestand wordt geopend in een nieuwere versie van Excel. Meer informatie: https://go.microsoft.com/fwlink/?linkid=870924
Opmerking:
    Documentatie van bestaande vergunningen, vluchtautorisaties en vergunningen (bijv. LUC)</t>
      </text>
    </comment>
    <comment ref="AB1" authorId="6" shapeId="0" xr:uid="{4A0B0CA5-1981-4049-8E5E-3E48D6169D0E}">
      <text>
        <t>[Opmerkingenthread]
U kunt deze opmerkingenthread lezen in uw versie van Excel. Eventuele wijzigingen aan de thread gaan echter verloren als het bestand wordt geopend in een nieuwere versie van Excel. Meer informatie: https://go.microsoft.com/fwlink/?linkid=870924
Opmerking:
    Vliegtijd van de missie</t>
      </text>
    </comment>
  </commentList>
</comments>
</file>

<file path=xl/sharedStrings.xml><?xml version="1.0" encoding="utf-8"?>
<sst xmlns="http://schemas.openxmlformats.org/spreadsheetml/2006/main" count="431" uniqueCount="305">
  <si>
    <t>Hergebruik van informatie tussen de tabbladen!</t>
  </si>
  <si>
    <t>Operationeel logboek</t>
  </si>
  <si>
    <t>Operationeel logboek bevat informatie over de missies</t>
  </si>
  <si>
    <t xml:space="preserve">Een missie is het totaal aan vluchten vanuit één start positie </t>
  </si>
  <si>
    <t>Elke missie wordt herkend aan unieke ID die bestaat uit datum_missie afkorting</t>
  </si>
  <si>
    <t>Elke unieke ID is ook de naam van de map/directory met data uit die betreffende missie</t>
  </si>
  <si>
    <t>Het team bestaat uit een piloot(kolom piloot), een waarnemer en de overige teamleden (kolom team)</t>
  </si>
  <si>
    <t>Activiteiten logboek</t>
  </si>
  <si>
    <t>Operationeel logboek bevat de missies</t>
  </si>
  <si>
    <t>pre-flight (vluchtvoorbereiding "niet op locatie", post-flight (vluchtgegevens verwerken "niet op locatie")</t>
  </si>
  <si>
    <t>Het team bestaat als het een missie betreft uit een samenstelling van de piloot en het team uit het Operationeel logboek. Bij de overige activiteiten worden de betrokken op dezelfde wijze vermeld.</t>
  </si>
  <si>
    <t>Meeting (niet allen op locatie) meer dan twee personen is plus 1 uur voor organisator</t>
  </si>
  <si>
    <t>Reis- Capaciteitregistratie</t>
  </si>
  <si>
    <t xml:space="preserve">Capacitet registratie is het vastleggen van de tijd en rol die iemand besteed aan een missie waarin uren afrekenen is afgesproken. </t>
  </si>
  <si>
    <t xml:space="preserve">Reistijd registratie per teamlid (samenrijden aangeven) </t>
  </si>
  <si>
    <t>Reiskosten registratie is bedoeld om pro-actieve droneteam leden tegemoet te komen in hun structurele inzet.</t>
  </si>
  <si>
    <t>Reiskosten registratie filterd activiteiten en deelnemers op basis van hun bijdrage aan het scannen bij andere aanvragers als zij zelf. Uitgesloten zijn aanvragers. (Aanvragers worden tegemoet gekomen met demo's en van hen verwachten we bij voldoende inzet elders voor hun aanvraag.)</t>
  </si>
  <si>
    <t>Reiskosten registratie filterd activiteiten die dubbel worden uitgevoerd. Dat komt bijvoorbeeld voor als twee piloten beide een missie uitvoeren op dezelfde locatie</t>
  </si>
  <si>
    <t>Reiskosten registratie combineert reisafstanden als de teamleden op enig moment meerdere missies (datum in activiteit ID) combineren</t>
  </si>
  <si>
    <t>Reiskosten registratie corrigeerd reisafstand als een teamlid op één dagdeel (datum in activiteit ID) meerdere missies uitvoert naar afstand locatie missie 1 en missie 2. (Let op: 's morgens en 's avonds wel gescheiden houden!!)</t>
  </si>
  <si>
    <t xml:space="preserve">Reiskosten registratie bevat voor elk teamlid de activiteit, de woonplaats, de missie locatie, de afstand en de reistijd (heen/terug) </t>
  </si>
  <si>
    <t>Reiskosten registratie maakt geen aanvullende selectie op meereizen/of niet</t>
  </si>
  <si>
    <t xml:space="preserve">Reiskosten bepalen door Km x 0,39 afgerond naar boven op 5 of 10 € </t>
  </si>
  <si>
    <t>Selectie van activiteiten: Scan Scan van (referentie)percelen, Scan demonstratie en verkennen locatie</t>
  </si>
  <si>
    <t>Op locatie staat voor / ter plekke uitgevoerd. Dit kan zijn thuis, of de activiteit is daar uitgevoerd waar men op dat moment is</t>
  </si>
  <si>
    <t>Locaties</t>
  </si>
  <si>
    <t>Voor nu is aanvangslocatie vlucht de missie locatie.</t>
  </si>
  <si>
    <t xml:space="preserve">Inpakken en verplaatsen is nieuwe locatie. Hoe registreer je dat? </t>
  </si>
  <si>
    <t>missie</t>
  </si>
  <si>
    <t>Locatie</t>
  </si>
  <si>
    <t>Contactpersoon</t>
  </si>
  <si>
    <t>Peter Haas</t>
  </si>
  <si>
    <t>pHaas</t>
  </si>
  <si>
    <t>Herzo van der Wal</t>
  </si>
  <si>
    <t>52.099471, 6.312199</t>
  </si>
  <si>
    <t>Gert Jan Kappert</t>
  </si>
  <si>
    <t>Datum (vlucht)</t>
  </si>
  <si>
    <t>Missie</t>
  </si>
  <si>
    <t>_Missie_ID</t>
  </si>
  <si>
    <t>Activiteit ID</t>
  </si>
  <si>
    <t>Activiteit</t>
  </si>
  <si>
    <t>Percelen</t>
  </si>
  <si>
    <t>Oppervlakten
(afgerond op 0,5 hectare)</t>
  </si>
  <si>
    <t>Oppervlakte
totaal</t>
  </si>
  <si>
    <t>Oppervlakte basis</t>
  </si>
  <si>
    <t>Oppervlakte meer</t>
  </si>
  <si>
    <t>Naam UAS-piloot</t>
  </si>
  <si>
    <t>Drone-teamleden</t>
  </si>
  <si>
    <t>UAS</t>
  </si>
  <si>
    <t>Bijzondere voorvallen en operationele storingen</t>
  </si>
  <si>
    <t>Waarnemingen</t>
  </si>
  <si>
    <t>ree (volwassen)</t>
  </si>
  <si>
    <t>jong ree</t>
  </si>
  <si>
    <t>patrijs (volwassen)</t>
  </si>
  <si>
    <t>jong patrijs</t>
  </si>
  <si>
    <t>haas (volwassen)</t>
  </si>
  <si>
    <t>jong haas</t>
  </si>
  <si>
    <t>fazant (volwassen)</t>
  </si>
  <si>
    <t>jong fazant</t>
  </si>
  <si>
    <t>Opmerkingen</t>
  </si>
  <si>
    <t>Aantal team-leden</t>
  </si>
  <si>
    <t xml:space="preserve">Reistijd (vertrekpunt/startlocatie) </t>
  </si>
  <si>
    <t>Duur missie (zonde reistijd)</t>
  </si>
  <si>
    <t>Reistijden</t>
  </si>
  <si>
    <t>km heen</t>
  </si>
  <si>
    <t>km retour</t>
  </si>
  <si>
    <t>km totaal</t>
  </si>
  <si>
    <t>Scan van (referentie)percelen</t>
  </si>
  <si>
    <t>Bonne Hylkema</t>
  </si>
  <si>
    <t>?</t>
  </si>
  <si>
    <t>Frank Kienstra</t>
  </si>
  <si>
    <t>DJI M2AE Kcreeen</t>
  </si>
  <si>
    <t>Trainen van de toepassing</t>
  </si>
  <si>
    <t>Opsporen hotspot</t>
  </si>
  <si>
    <t>DJI M3T Kcreeen</t>
  </si>
  <si>
    <t>1 haas</t>
  </si>
  <si>
    <t>Testen van de toepassing</t>
  </si>
  <si>
    <t>kunst eieren</t>
  </si>
  <si>
    <t>1 kat</t>
  </si>
  <si>
    <t>Gert-Jan Kappert</t>
  </si>
  <si>
    <t>Scan demonstratie</t>
  </si>
  <si>
    <t>DJI Matrice 4T pHaas</t>
  </si>
  <si>
    <t>3,37+8,18</t>
  </si>
  <si>
    <t>Totaal</t>
  </si>
  <si>
    <r>
      <t xml:space="preserve">Het </t>
    </r>
    <r>
      <rPr>
        <b/>
        <sz val="11"/>
        <color theme="1"/>
        <rFont val="Segoe UI"/>
        <family val="2"/>
      </rPr>
      <t>Vluchtlogboek KcR</t>
    </r>
    <r>
      <rPr>
        <sz val="11"/>
        <color theme="1"/>
        <rFont val="Segoe UI"/>
        <family val="2"/>
      </rPr>
      <t xml:space="preserve"> dient meerdere doelen:</t>
    </r>
  </si>
  <si>
    <r>
      <t xml:space="preserve">Het ondersteunt bij de </t>
    </r>
    <r>
      <rPr>
        <b/>
        <sz val="9"/>
        <color theme="1"/>
        <rFont val="Segoe UI"/>
        <family val="2"/>
      </rPr>
      <t>evaluatie van missies</t>
    </r>
    <r>
      <rPr>
        <sz val="9"/>
        <color theme="1"/>
        <rFont val="Segoe UI"/>
        <family val="2"/>
      </rPr>
      <t>.</t>
    </r>
  </si>
  <si>
    <r>
      <t xml:space="preserve">Het maakt de </t>
    </r>
    <r>
      <rPr>
        <b/>
        <sz val="9"/>
        <color theme="1"/>
        <rFont val="Segoe UI"/>
        <family val="2"/>
      </rPr>
      <t>ervaring van teamgenoten inzichtelijk</t>
    </r>
    <r>
      <rPr>
        <sz val="9"/>
        <color theme="1"/>
        <rFont val="Segoe UI"/>
        <family val="2"/>
      </rPr>
      <t>.</t>
    </r>
  </si>
  <si>
    <r>
      <t xml:space="preserve">Het registreert het </t>
    </r>
    <r>
      <rPr>
        <b/>
        <sz val="9"/>
        <color theme="1"/>
        <rFont val="Segoe UI"/>
        <family val="2"/>
      </rPr>
      <t>gebruik van hulpmiddelen</t>
    </r>
    <r>
      <rPr>
        <sz val="9"/>
        <color theme="1"/>
        <rFont val="Segoe UI"/>
        <family val="2"/>
      </rPr>
      <t xml:space="preserve"> tijdens vluchten.</t>
    </r>
  </si>
  <si>
    <r>
      <t xml:space="preserve">Het vormt de basis voor het </t>
    </r>
    <r>
      <rPr>
        <b/>
        <sz val="9"/>
        <color theme="1"/>
        <rFont val="Segoe UI"/>
        <family val="2"/>
      </rPr>
      <t>declareren van onkosten</t>
    </r>
    <r>
      <rPr>
        <sz val="9"/>
        <color theme="1"/>
        <rFont val="Segoe UI"/>
        <family val="2"/>
      </rPr>
      <t>.</t>
    </r>
  </si>
  <si>
    <t>Deze werkwijzer helpt de verantwoordelijk piloot bij het correct en volledig invullen van het logboek, zodat alle gegevens betrouwbaar en bruikbaar zijn.</t>
  </si>
  <si>
    <t>1. Voorbereiding</t>
  </si>
  <si>
    <t>Zorg voor toegang tot het juiste logboek in OneDrive KcR</t>
  </si>
  <si>
    <t>Verzamel alle relevante vluchtgegevens.</t>
  </si>
  <si>
    <t>Open het tabblad Aanvrager</t>
  </si>
  <si>
    <t xml:space="preserve">Controleer of de contactpersoon in de lijst voorkomt. </t>
  </si>
  <si>
    <t>Komt niet voor: Aanmaken aanvrager (De aanvragers heeft Naam voluit geschreven en een ID (kleineletter voornaam, kleineletters voor elk voorvoegdel. Hoofdletter Achternaam)</t>
  </si>
  <si>
    <t>Komt voor: Onthoud de ID aanvrager</t>
  </si>
  <si>
    <t>Open het tabblad Operationeel Logboek</t>
  </si>
  <si>
    <t>2. Legenda</t>
  </si>
  <si>
    <t>Zie tabblad Legenda</t>
  </si>
  <si>
    <t>2. Invullen Relevante vluchtgegevens zoals Basisgegevens</t>
  </si>
  <si>
    <t>Missie = de ID aanvrager (Vluchtnummer / Callsign)</t>
  </si>
  <si>
    <t xml:space="preserve">Contactpersoon = Automatisch gevuld op basis van keuze </t>
  </si>
  <si>
    <t>Datum = Datum van de vlucht</t>
  </si>
  <si>
    <t>Missie-ID = Evaluatie code is volgende  ID voor evaluatie tenzij missie onderdeel is van project</t>
  </si>
  <si>
    <t>Dataopslag-naam = Automatisch gegenereerde naam voor map met data uit de vlucht</t>
  </si>
  <si>
    <t>Activiteit = Doel van de missie (keuzelijst)</t>
  </si>
  <si>
    <t>Percelen = Aantal gebieden voor oppervlakte berekening</t>
  </si>
  <si>
    <t>Oppervlakten (afgerond op 0,5 hectare) = oppervlakte van elk perceel in de missie</t>
  </si>
  <si>
    <t xml:space="preserve">Oppervlakte totaal = totaal van oppervlakten (afgerond op hectare) </t>
  </si>
  <si>
    <t>Oppervlakte basis = automatisch gegenereerd: extract tot 5 ha van oppervlakte totaal</t>
  </si>
  <si>
    <t>Oppervlakte meer = automatisch gegenereerd: Oppervlakte meer als Oppervlakte basis</t>
  </si>
  <si>
    <t>Naam UAS-piloot = Voluit geschreven voornaam en naam van de Pilot in Command</t>
  </si>
  <si>
    <t>Drone-teamleden = Voluit geschreven namen droneteam leden</t>
  </si>
  <si>
    <t xml:space="preserve">UAS =ID van toegepaste drone </t>
  </si>
  <si>
    <t>4. Bijzonderheden</t>
  </si>
  <si>
    <t>Bijzondere voorvallen en operationele storingen = bijzonderheden in de opdracht of vlucht</t>
  </si>
  <si>
    <t>Waarnemingen = Volledig uitgeschreven wat is waargenomen</t>
  </si>
  <si>
    <t>Aantallen</t>
  </si>
  <si>
    <t xml:space="preserve">Opmerkingen = bijzonderheden in de opdracht of vlucht </t>
  </si>
  <si>
    <t>Aantal team-leden = , in de opsomming teamleden (geen opdrachtgevers en toekijkers)!</t>
  </si>
  <si>
    <t xml:space="preserve">Reistijd = vertrekpunt/startlocatie piloot </t>
  </si>
  <si>
    <t>Duur missie = duur vluchten plus reistijd tussen verschillende startlocaties</t>
  </si>
  <si>
    <t>Reistijden = Totaal reistijden</t>
  </si>
  <si>
    <t>km heen = Totaal km. Tot laatste startpunt</t>
  </si>
  <si>
    <t>km retour = Km. Van laatste stratpunt naar vertrekpunt piloot</t>
  </si>
  <si>
    <t>km totaal = km heen + km retour</t>
  </si>
  <si>
    <t>Weersomstandigheden</t>
  </si>
  <si>
    <t>Uitgevoerde oefeningen of missies</t>
  </si>
  <si>
    <t>Gebruik van hulpmiddelen</t>
  </si>
  <si>
    <t>Incidenten of afwijkingen</t>
  </si>
  <si>
    <t>5. Controle en Ondertekening</t>
  </si>
  <si>
    <t>Controleer op volledigheid en juistheid</t>
  </si>
  <si>
    <t>Onderteken het logboek</t>
  </si>
  <si>
    <t>Sla het op of lever het in volgens de geldende procedure</t>
  </si>
  <si>
    <t>Kolomkoppen</t>
  </si>
  <si>
    <t>Kolom Activiteit</t>
  </si>
  <si>
    <t>Invullen</t>
  </si>
  <si>
    <t>geen evaluatie geen bijdrage</t>
  </si>
  <si>
    <t>Controleren of deze automatisch wordt gevuld</t>
  </si>
  <si>
    <t xml:space="preserve">geen evaluatie, wel bijdrage </t>
  </si>
  <si>
    <t>wel evaluatie, geen bijdrag</t>
  </si>
  <si>
    <t>wel evaluatie, wel bijdrag</t>
  </si>
  <si>
    <t>Natuurmonumenten</t>
  </si>
  <si>
    <t xml:space="preserve">Scrollijst </t>
  </si>
  <si>
    <t>Planninghulp kleuren missie op datum uitvoering</t>
  </si>
  <si>
    <t>Organiseren mensen en middelen</t>
  </si>
  <si>
    <t>Ontwikkelen praktijkbegeleidingstraject</t>
  </si>
  <si>
    <t>Communiceren  van geleerde lessen</t>
  </si>
  <si>
    <t>Vergelijken van detectiemethoden</t>
  </si>
  <si>
    <t>Locatie verkennen</t>
  </si>
  <si>
    <t>Evalueren van de ontwikkeling</t>
  </si>
  <si>
    <t>Serienummer drone</t>
  </si>
  <si>
    <t>Serienummer afstandsbediening</t>
  </si>
  <si>
    <t>MTOM</t>
  </si>
  <si>
    <t>Op_Locatie</t>
  </si>
  <si>
    <t>Rol</t>
  </si>
  <si>
    <t>OpenCategorie</t>
  </si>
  <si>
    <t>Geldig tot</t>
  </si>
  <si>
    <t>Specific</t>
  </si>
  <si>
    <t>DJI M3AT Kcreeen</t>
  </si>
  <si>
    <t>1,05 kg</t>
  </si>
  <si>
    <t>Herzo</t>
  </si>
  <si>
    <t>PiC</t>
  </si>
  <si>
    <t>A1/A3</t>
  </si>
  <si>
    <t>A2</t>
  </si>
  <si>
    <t>STS1</t>
  </si>
  <si>
    <t>1,1 kg</t>
  </si>
  <si>
    <t>Frank</t>
  </si>
  <si>
    <t>DJI M3AT Gert-Jan Kappert</t>
  </si>
  <si>
    <t>Gert-Jan</t>
  </si>
  <si>
    <t>1,2 kg</t>
  </si>
  <si>
    <t>Peter-Haas</t>
  </si>
  <si>
    <t>DJI M2AE Robor</t>
  </si>
  <si>
    <t>nvt</t>
  </si>
  <si>
    <t>DJI INSPIRE 1v2 KcReeen</t>
  </si>
  <si>
    <t>3,4 kg</t>
  </si>
  <si>
    <t>Dag / locatie / aanvraag</t>
  </si>
  <si>
    <t>24-apr</t>
  </si>
  <si>
    <t>25-apr</t>
  </si>
  <si>
    <t>26-apr</t>
  </si>
  <si>
    <t>27-apr</t>
  </si>
  <si>
    <t>28-apr</t>
  </si>
  <si>
    <t>29-apr</t>
  </si>
  <si>
    <t>30-apr</t>
  </si>
  <si>
    <t>1-mei</t>
  </si>
  <si>
    <t>2-mei</t>
  </si>
  <si>
    <t>3-mei</t>
  </si>
  <si>
    <t>4-mei</t>
  </si>
  <si>
    <t>5-mei</t>
  </si>
  <si>
    <t>6-mei</t>
  </si>
  <si>
    <t>7-mei</t>
  </si>
  <si>
    <t>8-mei</t>
  </si>
  <si>
    <t>9-mei</t>
  </si>
  <si>
    <t>10-mei</t>
  </si>
  <si>
    <t>11-mei</t>
  </si>
  <si>
    <t>12-mei</t>
  </si>
  <si>
    <t>13-mei</t>
  </si>
  <si>
    <t>14-mei</t>
  </si>
  <si>
    <t>15-mei</t>
  </si>
  <si>
    <t>16-mei</t>
  </si>
  <si>
    <t>17-mei</t>
  </si>
  <si>
    <t>18-mei</t>
  </si>
  <si>
    <t>19-mei</t>
  </si>
  <si>
    <t>20-mei</t>
  </si>
  <si>
    <t>21-mei</t>
  </si>
  <si>
    <t>22-mei</t>
  </si>
  <si>
    <t>23-mei</t>
  </si>
  <si>
    <t>24-mei</t>
  </si>
  <si>
    <t>25-mei</t>
  </si>
  <si>
    <t>26-mei</t>
  </si>
  <si>
    <t>27-mei</t>
  </si>
  <si>
    <t>28-mei</t>
  </si>
  <si>
    <t>29-mei</t>
  </si>
  <si>
    <t>30-mei</t>
  </si>
  <si>
    <t>31-mei</t>
  </si>
  <si>
    <t>1-jun</t>
  </si>
  <si>
    <t>2-jun</t>
  </si>
  <si>
    <t>3-jun</t>
  </si>
  <si>
    <t>4-jun</t>
  </si>
  <si>
    <t>5-jun</t>
  </si>
  <si>
    <t>6-jun</t>
  </si>
  <si>
    <t>7-jun</t>
  </si>
  <si>
    <t>8-jun</t>
  </si>
  <si>
    <t>9-jun</t>
  </si>
  <si>
    <t>10-jun</t>
  </si>
  <si>
    <t>11-jun</t>
  </si>
  <si>
    <t>12-jun</t>
  </si>
  <si>
    <t>13-jun</t>
  </si>
  <si>
    <t>14-jun2</t>
  </si>
  <si>
    <t>15-jun</t>
  </si>
  <si>
    <t>16-jun</t>
  </si>
  <si>
    <t>17-jun</t>
  </si>
  <si>
    <t>18-jun</t>
  </si>
  <si>
    <t>19-jun</t>
  </si>
  <si>
    <t>20-jun</t>
  </si>
  <si>
    <t>21-jun</t>
  </si>
  <si>
    <t>22-jun</t>
  </si>
  <si>
    <t>23-jun</t>
  </si>
  <si>
    <t>24-jun</t>
  </si>
  <si>
    <t>Training</t>
  </si>
  <si>
    <t>rol</t>
  </si>
  <si>
    <t>Hotspot detecteren</t>
  </si>
  <si>
    <t>waarnemer</t>
  </si>
  <si>
    <t>Hotspot detecteren en vastleggen</t>
  </si>
  <si>
    <t>piloot/waarnemer</t>
  </si>
  <si>
    <t>Hotspot analseren met hulp drone</t>
  </si>
  <si>
    <t>waarnemer/veiligsteller</t>
  </si>
  <si>
    <t>Hotspots vastleggen en delen</t>
  </si>
  <si>
    <t>Hotspots ontvangen en vinden</t>
  </si>
  <si>
    <t>Hotspot analseren zonder hulp drone</t>
  </si>
  <si>
    <t>veiligsteller</t>
  </si>
  <si>
    <t>Vastzetten ree</t>
  </si>
  <si>
    <t>Veiligstellen ree</t>
  </si>
  <si>
    <t>Vastzetten nest</t>
  </si>
  <si>
    <t>Veiligstellen nest</t>
  </si>
  <si>
    <t>Naam</t>
  </si>
  <si>
    <t>Vertrekpunt</t>
  </si>
  <si>
    <t>Veiligsteller</t>
  </si>
  <si>
    <t>piloot</t>
  </si>
  <si>
    <t>Ervaring  totaal</t>
  </si>
  <si>
    <t>nee</t>
  </si>
  <si>
    <t>ja</t>
  </si>
  <si>
    <t>Bennie Oldenhave</t>
  </si>
  <si>
    <t>Hengelo (Gld), Beatrixlaan 13</t>
  </si>
  <si>
    <t>Vorden, Prins Clauslaan 6</t>
  </si>
  <si>
    <t>Doetinchem, Hoefbladveld 36</t>
  </si>
  <si>
    <t>Vorden, De Voornekamp 51</t>
  </si>
  <si>
    <t>Patrick te Marvelde</t>
  </si>
  <si>
    <t>Geesteren, Scherpzichtdijk 1</t>
  </si>
  <si>
    <t>Harfsen, Deventerdijk 3</t>
  </si>
  <si>
    <t>Teamlid</t>
  </si>
  <si>
    <t>Startpunt</t>
  </si>
  <si>
    <t>Missielocatie</t>
  </si>
  <si>
    <t>Afstand</t>
  </si>
  <si>
    <t>extra</t>
  </si>
  <si>
    <t>Aantal van Teamlid</t>
  </si>
  <si>
    <t>Aantal van UAS</t>
  </si>
  <si>
    <t>Eindtotaal</t>
  </si>
  <si>
    <t>(leeg)</t>
  </si>
  <si>
    <t>RoborElectronics</t>
  </si>
  <si>
    <t>rElectronics</t>
  </si>
  <si>
    <t>jWesterink</t>
  </si>
  <si>
    <t>gjKappert</t>
  </si>
  <si>
    <t>vAirport</t>
  </si>
  <si>
    <t>kcReeen</t>
  </si>
  <si>
    <t>52.052216, 6.372840</t>
  </si>
  <si>
    <t>52.050797, 6.101821</t>
  </si>
  <si>
    <t>52.099483, 6.312155</t>
  </si>
  <si>
    <t>52.213167, 6.252195</t>
  </si>
  <si>
    <t>Jan Westerink</t>
  </si>
  <si>
    <t>52.225779, 6.693554</t>
  </si>
  <si>
    <t>Gert-Jan Kappert, Frank Kienstra</t>
  </si>
  <si>
    <t xml:space="preserve">Frank Kienstra, Jan Westerink, Peter Haas, ?  </t>
  </si>
  <si>
    <t xml:space="preserve">Frank Kienstra, Jan Westerink, Patrick te Marvelde, Gert Jan Kappert  </t>
  </si>
  <si>
    <t>2 kievitsnesten</t>
  </si>
  <si>
    <t>Werkwijzer voor het Invullen van het Vluchtlogboek KcR</t>
  </si>
  <si>
    <t>Doel van het Logboek</t>
  </si>
  <si>
    <t>Stappenplan</t>
  </si>
  <si>
    <t>Piloot 1</t>
  </si>
  <si>
    <t>Piloot 2</t>
  </si>
  <si>
    <t>Piloot 3</t>
  </si>
  <si>
    <t>Piloot 4</t>
  </si>
  <si>
    <t>Piloot 5</t>
  </si>
  <si>
    <t>Hummelo, Zelhemseweg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</si>
</sst>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6" formatCode="0.0"/>
    <numFmt numFmtId="169" formatCode="yyyy/mm/dd;@"/>
    <numFmt numFmtId="170" formatCode="[$-F800]dddd\,\ mmmm\ dd\,\ yyyy"/>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rgb="FFFF0000"/>
      <name val="Calibri"/>
      <family val="2"/>
      <scheme val="minor"/>
    </font>
    <font>
      <sz val="11"/>
      <color rgb="FF9C5700"/>
      <name val="Calibri"/>
      <family val="2"/>
      <scheme val="minor"/>
    </font>
    <font>
      <sz val="11"/>
      <color theme="0"/>
      <name val="Aptos Narrow"/>
      <family val="2"/>
    </font>
    <font>
      <sz val="11"/>
      <color theme="1"/>
      <name val="Segoe UI"/>
      <family val="2"/>
    </font>
    <font>
      <b/>
      <sz val="11"/>
      <color theme="1"/>
      <name val="Segoe UI"/>
      <family val="2"/>
    </font>
    <font>
      <b/>
      <sz val="10"/>
      <color theme="1"/>
      <name val="Segoe UI"/>
      <family val="2"/>
    </font>
    <font>
      <sz val="10"/>
      <color theme="1"/>
      <name val="Calibri"/>
      <family val="2"/>
      <scheme val="minor"/>
    </font>
    <font>
      <sz val="9"/>
      <color theme="1"/>
      <name val="Segoe UI"/>
      <family val="2"/>
    </font>
    <font>
      <b/>
      <sz val="9"/>
      <color theme="1"/>
      <name val="Segoe UI"/>
      <family val="2"/>
    </font>
  </fonts>
  <fills count="16">
    <fill>
      <patternFill patternType="none"/>
    </fill>
    <fill>
      <patternFill patternType="gray125"/>
    </fill>
    <fill>
      <patternFill patternType="solid">
        <fgColor rgb="FF7030A0"/>
        <bgColor indexed="64"/>
      </patternFill>
    </fill>
    <fill>
      <patternFill patternType="solid">
        <fgColor theme="7" tint="0.79998168889431442"/>
        <bgColor indexed="65"/>
      </patternFill>
    </fill>
    <fill>
      <patternFill patternType="solid">
        <fgColor theme="9" tint="0.79998168889431442"/>
        <bgColor indexed="65"/>
      </patternFill>
    </fill>
    <fill>
      <patternFill patternType="solid">
        <fgColor rgb="FFFFFF00"/>
        <bgColor indexed="64"/>
      </patternFill>
    </fill>
    <fill>
      <patternFill patternType="solid">
        <fgColor theme="9"/>
      </patternFill>
    </fill>
    <fill>
      <patternFill patternType="solid">
        <fgColor rgb="FFF0FE9A"/>
        <bgColor indexed="64"/>
      </patternFill>
    </fill>
    <fill>
      <patternFill patternType="solid">
        <fgColor rgb="FFFFC000"/>
        <bgColor indexed="64"/>
      </patternFill>
    </fill>
    <fill>
      <patternFill patternType="solid">
        <fgColor rgb="FFFFEB9C"/>
      </patternFill>
    </fill>
    <fill>
      <patternFill patternType="solid">
        <fgColor rgb="FF00B0F0"/>
        <bgColor indexed="64"/>
      </patternFill>
    </fill>
    <fill>
      <patternFill patternType="solid">
        <fgColor theme="7" tint="-0.249977111117893"/>
        <bgColor indexed="64"/>
      </patternFill>
    </fill>
    <fill>
      <patternFill patternType="solid">
        <fgColor theme="8"/>
        <bgColor indexed="64"/>
      </patternFill>
    </fill>
    <fill>
      <patternFill patternType="solid">
        <fgColor theme="9"/>
        <bgColor indexed="64"/>
      </patternFill>
    </fill>
    <fill>
      <patternFill patternType="solid">
        <fgColor theme="5" tint="-0.249977111117893"/>
        <bgColor indexed="64"/>
      </patternFill>
    </fill>
    <fill>
      <patternFill patternType="solid">
        <fgColor theme="4"/>
        <bgColor theme="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theme="4" tint="0.39997558519241921"/>
      </top>
      <bottom style="thin">
        <color theme="4" tint="0.3999755851924192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diagonal/>
    </border>
  </borders>
  <cellStyleXfs count="6">
    <xf numFmtId="0" fontId="0" fillId="0" borderId="0"/>
    <xf numFmtId="44"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4" fillId="6" borderId="0" applyNumberFormat="0" applyBorder="0" applyAlignment="0" applyProtection="0"/>
    <xf numFmtId="0" fontId="8" fillId="9" borderId="0" applyNumberFormat="0" applyBorder="0" applyAlignment="0" applyProtection="0"/>
  </cellStyleXfs>
  <cellXfs count="91">
    <xf numFmtId="0" fontId="0" fillId="0" borderId="0" xfId="0"/>
    <xf numFmtId="0" fontId="0" fillId="0" borderId="1" xfId="0" applyBorder="1"/>
    <xf numFmtId="0" fontId="1" fillId="4" borderId="0" xfId="3"/>
    <xf numFmtId="0" fontId="0" fillId="5" borderId="0" xfId="0" applyFill="1"/>
    <xf numFmtId="0" fontId="3" fillId="0" borderId="0" xfId="0" applyFont="1"/>
    <xf numFmtId="0" fontId="0" fillId="0" borderId="0" xfId="0" pivotButton="1"/>
    <xf numFmtId="0" fontId="0" fillId="0" borderId="0" xfId="0" applyAlignment="1">
      <alignment horizontal="left"/>
    </xf>
    <xf numFmtId="0" fontId="4" fillId="6" borderId="0" xfId="4"/>
    <xf numFmtId="0" fontId="0" fillId="7" borderId="0" xfId="0" applyFill="1"/>
    <xf numFmtId="0" fontId="0" fillId="8" borderId="0" xfId="0" applyFill="1"/>
    <xf numFmtId="0" fontId="0" fillId="0" borderId="0" xfId="0" applyAlignment="1">
      <alignment horizontal="right"/>
    </xf>
    <xf numFmtId="0" fontId="1" fillId="5" borderId="0" xfId="3" applyFill="1"/>
    <xf numFmtId="0" fontId="1" fillId="5" borderId="0" xfId="2" applyFill="1"/>
    <xf numFmtId="0" fontId="2" fillId="6" borderId="0" xfId="4" applyFont="1" applyAlignment="1">
      <alignment horizontal="left"/>
    </xf>
    <xf numFmtId="0" fontId="0" fillId="0" borderId="4" xfId="0" applyBorder="1"/>
    <xf numFmtId="0" fontId="0" fillId="0" borderId="4" xfId="0" applyBorder="1" applyAlignment="1">
      <alignment horizontal="left"/>
    </xf>
    <xf numFmtId="0" fontId="6" fillId="0" borderId="4" xfId="0" applyFont="1" applyBorder="1"/>
    <xf numFmtId="0" fontId="6" fillId="0" borderId="4" xfId="0" applyFont="1" applyBorder="1" applyAlignment="1">
      <alignment horizontal="left"/>
    </xf>
    <xf numFmtId="0" fontId="6" fillId="0" borderId="4" xfId="5" applyFont="1" applyFill="1" applyBorder="1" applyAlignment="1"/>
    <xf numFmtId="0" fontId="6" fillId="0" borderId="4" xfId="5" applyFont="1" applyFill="1" applyBorder="1" applyAlignment="1">
      <alignment horizontal="left"/>
    </xf>
    <xf numFmtId="16" fontId="9" fillId="0" borderId="0" xfId="0" applyNumberFormat="1" applyFont="1"/>
    <xf numFmtId="0" fontId="3" fillId="0" borderId="3" xfId="0" applyFont="1" applyBorder="1"/>
    <xf numFmtId="0" fontId="3" fillId="0" borderId="4" xfId="0" applyFont="1" applyBorder="1"/>
    <xf numFmtId="0" fontId="0" fillId="10" borderId="0" xfId="0" applyFill="1"/>
    <xf numFmtId="0" fontId="0" fillId="11" borderId="0" xfId="0" applyFill="1"/>
    <xf numFmtId="0" fontId="6" fillId="0" borderId="4" xfId="0" applyFont="1" applyBorder="1" applyAlignment="1">
      <alignment horizontal="left" vertical="top"/>
    </xf>
    <xf numFmtId="0" fontId="0" fillId="0" borderId="0" xfId="0" applyAlignment="1">
      <alignment vertical="top"/>
    </xf>
    <xf numFmtId="0" fontId="0" fillId="2" borderId="0" xfId="0" applyFill="1"/>
    <xf numFmtId="0" fontId="0" fillId="13" borderId="0" xfId="0" applyFill="1"/>
    <xf numFmtId="0" fontId="3" fillId="0" borderId="4" xfId="5" applyFont="1" applyFill="1" applyBorder="1" applyAlignment="1">
      <alignment horizontal="left"/>
    </xf>
    <xf numFmtId="0" fontId="0" fillId="0" borderId="2" xfId="0" applyBorder="1"/>
    <xf numFmtId="0" fontId="0" fillId="11" borderId="1" xfId="0" applyFill="1" applyBorder="1"/>
    <xf numFmtId="0" fontId="3" fillId="0" borderId="4" xfId="0" applyFont="1" applyBorder="1" applyAlignment="1">
      <alignment horizontal="left"/>
    </xf>
    <xf numFmtId="0" fontId="7" fillId="14" borderId="0" xfId="0" applyFont="1" applyFill="1"/>
    <xf numFmtId="169" fontId="0" fillId="0" borderId="0" xfId="0" applyNumberFormat="1"/>
    <xf numFmtId="0" fontId="0" fillId="0" borderId="0" xfId="0" applyAlignment="1">
      <alignment horizontal="left" wrapText="1"/>
    </xf>
    <xf numFmtId="0" fontId="0" fillId="5" borderId="0" xfId="0" applyFill="1" applyAlignment="1">
      <alignment horizontal="left"/>
    </xf>
    <xf numFmtId="166" fontId="0" fillId="0" borderId="0" xfId="0" applyNumberFormat="1"/>
    <xf numFmtId="166" fontId="8" fillId="9" borderId="0" xfId="5" applyNumberFormat="1"/>
    <xf numFmtId="166" fontId="0" fillId="0" borderId="0" xfId="0" applyNumberFormat="1" applyAlignment="1">
      <alignment horizontal="left"/>
    </xf>
    <xf numFmtId="0" fontId="8" fillId="9" borderId="0" xfId="5"/>
    <xf numFmtId="169" fontId="0" fillId="0" borderId="5" xfId="0" applyNumberFormat="1" applyBorder="1"/>
    <xf numFmtId="0" fontId="0" fillId="0" borderId="6" xfId="0" applyBorder="1"/>
    <xf numFmtId="0" fontId="0" fillId="0" borderId="6" xfId="0" applyBorder="1" applyAlignment="1">
      <alignment horizontal="left"/>
    </xf>
    <xf numFmtId="0" fontId="0" fillId="0" borderId="7" xfId="0" applyBorder="1" applyAlignment="1">
      <alignment horizontal="left"/>
    </xf>
    <xf numFmtId="166" fontId="0" fillId="0" borderId="0" xfId="0" applyNumberFormat="1" applyAlignment="1">
      <alignment horizontal="right"/>
    </xf>
    <xf numFmtId="166" fontId="0" fillId="5" borderId="0" xfId="0" applyNumberFormat="1" applyFill="1" applyAlignment="1">
      <alignment horizontal="right"/>
    </xf>
    <xf numFmtId="0" fontId="11" fillId="0" borderId="0" xfId="0" applyFont="1" applyAlignment="1">
      <alignment horizontal="left" vertical="center" indent="1"/>
    </xf>
    <xf numFmtId="0" fontId="10" fillId="0" borderId="0" xfId="0" applyFont="1" applyAlignment="1">
      <alignment horizontal="left" vertical="center" indent="2"/>
    </xf>
    <xf numFmtId="0" fontId="13" fillId="0" borderId="0" xfId="0" applyFont="1"/>
    <xf numFmtId="0" fontId="0" fillId="0" borderId="0" xfId="0" applyAlignment="1">
      <alignment horizontal="left" vertical="center" indent="1"/>
    </xf>
    <xf numFmtId="0" fontId="14" fillId="0" borderId="0" xfId="0" applyFont="1" applyAlignment="1">
      <alignment horizontal="left" vertical="top"/>
    </xf>
    <xf numFmtId="0" fontId="2" fillId="15" borderId="4" xfId="0" applyFont="1" applyFill="1" applyBorder="1" applyAlignment="1">
      <alignment horizontal="left" wrapText="1"/>
    </xf>
    <xf numFmtId="0" fontId="6" fillId="5" borderId="0" xfId="0" applyFont="1" applyFill="1"/>
    <xf numFmtId="0" fontId="10" fillId="5" borderId="0" xfId="0" applyFont="1" applyFill="1" applyAlignment="1">
      <alignment horizontal="left" vertical="center" indent="2"/>
    </xf>
    <xf numFmtId="0" fontId="0" fillId="5" borderId="0" xfId="0" applyFill="1" applyAlignment="1">
      <alignment horizontal="left" vertical="center" indent="1"/>
    </xf>
    <xf numFmtId="0" fontId="11" fillId="5" borderId="0" xfId="0" applyFont="1" applyFill="1" applyAlignment="1">
      <alignment horizontal="left" vertical="center" indent="1"/>
    </xf>
    <xf numFmtId="0" fontId="10" fillId="5" borderId="0" xfId="0" applyFont="1" applyFill="1" applyAlignment="1">
      <alignment horizontal="left" vertical="center" indent="1"/>
    </xf>
    <xf numFmtId="0" fontId="0" fillId="0" borderId="6" xfId="0" applyBorder="1" applyAlignment="1">
      <alignment horizontal="right"/>
    </xf>
    <xf numFmtId="0" fontId="12"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13" fillId="0" borderId="0" xfId="0" applyFont="1" applyAlignment="1">
      <alignment horizontal="left"/>
    </xf>
    <xf numFmtId="0" fontId="0" fillId="5" borderId="4" xfId="0" applyFill="1" applyBorder="1" applyAlignment="1">
      <alignment horizontal="left"/>
    </xf>
    <xf numFmtId="0" fontId="3" fillId="0" borderId="8" xfId="0" applyFont="1" applyBorder="1"/>
    <xf numFmtId="0" fontId="6" fillId="0" borderId="8" xfId="5" applyFont="1" applyFill="1" applyBorder="1" applyAlignment="1">
      <alignment horizontal="left"/>
    </xf>
    <xf numFmtId="0" fontId="0" fillId="0" borderId="9" xfId="0" applyBorder="1"/>
    <xf numFmtId="0" fontId="0" fillId="11" borderId="9" xfId="0" applyFill="1" applyBorder="1"/>
    <xf numFmtId="0" fontId="0" fillId="0" borderId="8" xfId="0" applyBorder="1"/>
    <xf numFmtId="0" fontId="0" fillId="13" borderId="9" xfId="0" applyFill="1" applyBorder="1"/>
    <xf numFmtId="0" fontId="7" fillId="0" borderId="9" xfId="0" applyFont="1" applyBorder="1"/>
    <xf numFmtId="0" fontId="6" fillId="0" borderId="8" xfId="0" applyFont="1" applyBorder="1" applyAlignment="1">
      <alignment horizontal="left"/>
    </xf>
    <xf numFmtId="0" fontId="6" fillId="12" borderId="9" xfId="0" applyFont="1" applyFill="1" applyBorder="1"/>
    <xf numFmtId="0" fontId="6" fillId="13" borderId="9" xfId="0" applyFont="1" applyFill="1" applyBorder="1"/>
    <xf numFmtId="0" fontId="3" fillId="0" borderId="8" xfId="5" applyFont="1" applyFill="1" applyBorder="1" applyAlignment="1">
      <alignment horizontal="left"/>
    </xf>
    <xf numFmtId="0" fontId="3" fillId="0" borderId="8" xfId="0" quotePrefix="1" applyFont="1" applyBorder="1"/>
    <xf numFmtId="0" fontId="0" fillId="0" borderId="8" xfId="0" quotePrefix="1" applyBorder="1"/>
    <xf numFmtId="0" fontId="0" fillId="14" borderId="9" xfId="0" applyFill="1" applyBorder="1"/>
    <xf numFmtId="0" fontId="6" fillId="2" borderId="9" xfId="0" applyFont="1" applyFill="1" applyBorder="1"/>
    <xf numFmtId="0" fontId="0" fillId="0" borderId="8" xfId="0" applyBorder="1" applyAlignment="1">
      <alignment horizontal="left"/>
    </xf>
    <xf numFmtId="170" fontId="0" fillId="0" borderId="8" xfId="0" applyNumberFormat="1" applyBorder="1"/>
    <xf numFmtId="0" fontId="3" fillId="0" borderId="8" xfId="0" applyFont="1" applyBorder="1" applyAlignment="1">
      <alignment horizontal="left"/>
    </xf>
    <xf numFmtId="0" fontId="3" fillId="0" borderId="10" xfId="0" applyFont="1" applyBorder="1"/>
    <xf numFmtId="0" fontId="0" fillId="0" borderId="11" xfId="0" applyBorder="1"/>
    <xf numFmtId="0" fontId="0" fillId="0" borderId="12" xfId="0" applyBorder="1"/>
    <xf numFmtId="14" fontId="0" fillId="5" borderId="0" xfId="0" applyNumberFormat="1" applyFill="1"/>
    <xf numFmtId="0" fontId="0" fillId="5" borderId="0" xfId="0" applyFill="1" applyBorder="1" applyAlignment="1">
      <alignment horizontal="left"/>
    </xf>
    <xf numFmtId="0" fontId="0" fillId="0" borderId="0" xfId="0" applyNumberFormat="1"/>
    <xf numFmtId="0" fontId="6" fillId="5" borderId="4" xfId="0" applyFont="1" applyFill="1" applyBorder="1" applyAlignment="1">
      <alignment horizontal="left" vertical="top"/>
    </xf>
  </cellXfs>
  <cellStyles count="6">
    <cellStyle name="20% - Accent4" xfId="2" builtinId="42"/>
    <cellStyle name="20% - Accent6" xfId="3" builtinId="50"/>
    <cellStyle name="Accent6" xfId="4" builtinId="49"/>
    <cellStyle name="Neutraal" xfId="5" builtinId="28"/>
    <cellStyle name="Standaard" xfId="0" builtinId="0"/>
    <cellStyle name="Valuta 2" xfId="1" xr:uid="{30461FBC-6188-4C55-A530-1D165EF63B4B}"/>
  </cellStyles>
  <dxfs count="147">
    <dxf>
      <alignment horizontal="left" vertical="bottom" textRotation="0" wrapText="0" indent="0" justifyLastLine="0" shrinkToFit="0" readingOrder="0"/>
    </dxf>
    <dxf>
      <numFmt numFmtId="0" formatCode="General"/>
      <alignment horizontal="left" relativeIndent="-1"/>
    </dxf>
    <dxf>
      <numFmt numFmtId="0" formatCode="General"/>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ill>
      <border diagonalUp="0" diagonalDown="0">
        <left style="thin">
          <color auto="1"/>
        </left>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top style="thin">
          <color auto="1"/>
        </top>
        <bottom style="thin">
          <color auto="1"/>
        </bottom>
        <vertical/>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ill>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theme="1"/>
        <name val="Calibri"/>
        <family val="2"/>
        <scheme val="minor"/>
      </font>
      <fill>
        <patternFill patternType="none"/>
      </fill>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none"/>
      </fill>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none"/>
      </fill>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none"/>
      </fill>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none"/>
      </fill>
      <border diagonalUp="0" diagonalDown="0" outline="0">
        <left/>
        <right style="thin">
          <color auto="1"/>
        </right>
        <top style="thin">
          <color auto="1"/>
        </top>
        <bottom style="thin">
          <color auto="1"/>
        </bottom>
      </border>
    </dxf>
    <dxf>
      <font>
        <b val="0"/>
      </font>
      <border diagonalUp="0" diagonalDown="0" outline="0">
        <left/>
        <right style="thin">
          <color auto="1"/>
        </right>
        <top style="thin">
          <color auto="1"/>
        </top>
        <bottom style="thin">
          <color auto="1"/>
        </bottom>
      </border>
    </dxf>
    <dxf>
      <font>
        <b/>
        <i val="0"/>
        <strike val="0"/>
        <condense val="0"/>
        <extend val="0"/>
        <outline val="0"/>
        <shadow val="0"/>
        <u val="none"/>
        <vertAlign val="baseline"/>
        <sz val="11"/>
        <color theme="1"/>
        <name val="Calibri"/>
        <family val="2"/>
        <scheme val="minor"/>
      </font>
      <border diagonalUp="0" diagonalDown="0" outline="0">
        <left/>
        <right/>
        <top style="thin">
          <color auto="1"/>
        </top>
        <bottom style="thin">
          <color auto="1"/>
        </bottom>
      </border>
    </dxf>
    <dxf>
      <fill>
        <patternFill patternType="solid">
          <fgColor rgb="FFBF8F00"/>
          <bgColor rgb="FF000000"/>
        </patternFill>
      </fill>
    </dxf>
    <dxf>
      <border>
        <top style="thin">
          <color auto="1"/>
        </top>
      </border>
    </dxf>
    <dxf>
      <border diagonalUp="0" diagonalDown="0">
        <left/>
        <right/>
        <top/>
        <bottom/>
      </border>
    </dxf>
    <dxf>
      <border>
        <bottom style="thin">
          <color auto="1"/>
        </bottom>
      </border>
    </dxf>
    <dxf>
      <numFmt numFmtId="170" formatCode="[$-F800]dddd\,\ mmmm\ dd\,\ yyyy"/>
      <border diagonalUp="0" diagonalDown="0">
        <left style="thin">
          <color auto="1"/>
        </left>
        <right style="thin">
          <color auto="1"/>
        </right>
        <top/>
        <bottom/>
        <vertical style="thin">
          <color auto="1"/>
        </vertical>
        <horizontal style="thin">
          <color auto="1"/>
        </horizontal>
      </border>
    </dxf>
    <dxf>
      <alignment horizontal="left" vertical="bottom" textRotation="0" wrapText="0" indent="0" justifyLastLine="0" shrinkToFit="0" readingOrder="0"/>
      <border diagonalUp="0" diagonalDown="0" outline="0">
        <left style="thin">
          <color auto="1"/>
        </left>
        <right style="medium">
          <color auto="1"/>
        </right>
        <top style="double">
          <color auto="1"/>
        </top>
        <bottom style="medium">
          <color auto="1"/>
        </bottom>
      </border>
    </dxf>
    <dxf>
      <font>
        <strike val="0"/>
        <outline val="0"/>
        <shadow val="0"/>
        <u val="none"/>
        <vertAlign val="baseline"/>
        <sz val="11"/>
        <name val="Calibri"/>
        <family val="2"/>
        <scheme val="minor"/>
      </font>
      <numFmt numFmtId="166" formatCode="0.0"/>
      <alignment horizontal="left" vertical="bottom" textRotation="0" wrapText="0" indent="0" justifyLastLine="0" shrinkToFit="0" readingOrder="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166" formatCode="0.0"/>
      <alignment horizontal="left" vertical="bottom" textRotation="0" wrapText="0" indent="0" justifyLastLine="0" shrinkToFit="0" readingOrder="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166" formatCode="0.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166" formatCode="0.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166" formatCode="0.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alignment horizontal="right" vertical="bottom" textRotation="0" wrapText="0" indent="0" justifyLastLine="0" shrinkToFit="0" readingOrder="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0" formatCode="General"/>
      <alignment horizontal="right" vertical="bottom" textRotation="0" wrapText="0" indent="0" justifyLastLine="0" shrinkToFit="0" readingOrder="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166" formatCode="0.0"/>
      <alignment horizontal="right" vertical="bottom" textRotation="0" wrapText="0" indent="0" justifyLastLine="0" shrinkToFit="0" readingOrder="0"/>
    </dxf>
    <dxf>
      <alignment horizontal="lef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alignment horizontal="left" vertical="bottom" textRotation="0" wrapText="0" indent="0" justifyLastLine="0" shrinkToFit="0" readingOrder="0"/>
    </dxf>
    <dxf>
      <alignment horizontal="right" vertical="bottom" textRotation="0" wrapText="0" indent="0" justifyLastLine="0" shrinkToFit="0" readingOrder="0"/>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alignment horizontal="right" vertical="bottom" textRotation="0" wrapText="0" indent="0" justifyLastLine="0" shrinkToFit="0" readingOrder="0"/>
    </dxf>
    <dxf>
      <border diagonalUp="0" diagonalDown="0" outline="0">
        <left style="thin">
          <color auto="1"/>
        </left>
        <right style="thin">
          <color auto="1"/>
        </right>
        <top style="double">
          <color auto="1"/>
        </top>
        <bottom style="medium">
          <color auto="1"/>
        </bottom>
      </border>
    </dxf>
    <dxf>
      <font>
        <b/>
        <i val="0"/>
        <strike val="0"/>
        <condense val="0"/>
        <extend val="0"/>
        <outline val="0"/>
        <shadow val="0"/>
        <u val="none"/>
        <vertAlign val="baseline"/>
        <sz val="11"/>
        <color theme="0"/>
        <name val="Calibri"/>
        <family val="2"/>
        <scheme val="minor"/>
      </font>
      <alignment horizontal="left" vertical="bottom" textRotation="0" wrapText="0" indent="0" justifyLastLine="0" shrinkToFit="0" readingOrder="0"/>
    </dxf>
    <dxf>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dxf>
    <dxf>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alignment horizontal="left" vertical="bottom" textRotation="0" wrapText="0" indent="0" justifyLastLine="0" shrinkToFit="0" readingOrder="0"/>
    </dxf>
    <dxf>
      <border diagonalUp="0" diagonalDown="0" outline="0">
        <left style="thin">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0" formatCode="General"/>
      <alignment horizontal="general" vertical="bottom" textRotation="0" wrapText="0" indent="0" justifyLastLine="0" shrinkToFit="0" readingOrder="0"/>
    </dxf>
    <dxf>
      <numFmt numFmtId="169" formatCode="yyyy/mm/dd;@"/>
      <border diagonalUp="0" diagonalDown="0" outline="0">
        <left style="medium">
          <color auto="1"/>
        </left>
        <right style="thin">
          <color auto="1"/>
        </right>
        <top style="double">
          <color auto="1"/>
        </top>
        <bottom style="medium">
          <color auto="1"/>
        </bottom>
      </border>
    </dxf>
    <dxf>
      <font>
        <strike val="0"/>
        <outline val="0"/>
        <shadow val="0"/>
        <u val="none"/>
        <vertAlign val="baseline"/>
        <sz val="11"/>
        <name val="Calibri"/>
        <family val="2"/>
        <scheme val="minor"/>
      </font>
      <numFmt numFmtId="169" formatCode="yyyy/mm/dd;@"/>
    </dxf>
    <dxf>
      <border>
        <top style="double">
          <color auto="1"/>
        </top>
      </border>
    </dxf>
    <dxf>
      <font>
        <strike val="0"/>
        <outline val="0"/>
        <shadow val="0"/>
        <u val="none"/>
        <vertAlign val="baseline"/>
        <sz val="11"/>
        <name val="Calibri"/>
        <family val="2"/>
        <scheme val="minor"/>
      </font>
      <border diagonalUp="0" diagonalDown="0" outline="0">
        <left style="thin">
          <color auto="1"/>
        </left>
        <right style="thin">
          <color auto="1"/>
        </right>
        <top/>
        <bottom/>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0FE9A"/>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Herzo van der Wal" id="{DE65223E-2EEA-4C0A-8CC6-60A4656DE78F}" userId="140cb96851aee750"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rzo van der Wal" refreshedDate="46063.892938657409" createdVersion="8" refreshedVersion="8" minRefreshableVersion="3" recordCount="4" xr:uid="{698543B1-6B9F-43C9-BD5D-682876C1D0A0}">
  <cacheSource type="worksheet">
    <worksheetSource name="Tabel3"/>
  </cacheSource>
  <cacheFields count="32">
    <cacheField name="Datum (vlucht)" numFmtId="169">
      <sharedItems containsSemiMixedTypes="0" containsNonDate="0" containsDate="1" containsString="0" minDate="2025-04-09T00:00:00" maxDate="2026-02-10T00:00:00"/>
    </cacheField>
    <cacheField name="Contactpersoon" numFmtId="0">
      <sharedItems/>
    </cacheField>
    <cacheField name="Missie" numFmtId="0">
      <sharedItems/>
    </cacheField>
    <cacheField name="_Missie_ID" numFmtId="0">
      <sharedItems containsNonDate="0" containsString="0" containsBlank="1"/>
    </cacheField>
    <cacheField name="Activiteit ID" numFmtId="0">
      <sharedItems/>
    </cacheField>
    <cacheField name="Activiteit" numFmtId="0">
      <sharedItems/>
    </cacheField>
    <cacheField name="Percelen" numFmtId="0">
      <sharedItems containsNonDate="0" containsString="0" containsBlank="1"/>
    </cacheField>
    <cacheField name="Oppervlakten_x000a_(afgerond op 0,5 hectare)" numFmtId="0">
      <sharedItems containsMixedTypes="1" containsNumber="1" minValue="1" maxValue="5.3"/>
    </cacheField>
    <cacheField name="Oppervlakte_x000a_totaal" numFmtId="166">
      <sharedItems containsString="0" containsBlank="1" containsNumber="1" minValue="1" maxValue="11.55"/>
    </cacheField>
    <cacheField name="Oppervlakte basis" numFmtId="0">
      <sharedItems containsSemiMixedTypes="0" containsString="0" containsNumber="1" containsInteger="1" minValue="0" maxValue="5"/>
    </cacheField>
    <cacheField name="Oppervlakte meer" numFmtId="0">
      <sharedItems containsSemiMixedTypes="0" containsString="0" containsNumber="1" minValue="0" maxValue="6.5500000000000007"/>
    </cacheField>
    <cacheField name="Naam UAS-piloot" numFmtId="0">
      <sharedItems count="6">
        <s v="Herzo van der Wal"/>
        <s v="Gert Jan Kappert"/>
        <s v="Jan Westerink"/>
        <s v="Bonne Hylkema" u="1"/>
        <s v="Frank Kienstra" u="1"/>
        <s v="Peter Haas" u="1"/>
      </sharedItems>
    </cacheField>
    <cacheField name="Drone-teamleden" numFmtId="0">
      <sharedItems/>
    </cacheField>
    <cacheField name="UAS" numFmtId="0">
      <sharedItems containsBlank="1" count="8">
        <s v="DJI M3T Kcreeen"/>
        <s v="DJI M3AT Gert-Jan Kappert"/>
        <s v="?"/>
        <s v="DJI M2AE Kcreeen"/>
        <s v="DJI M3T gjKappert" u="1"/>
        <s v="DJI Matrice 4T pHaas" u="1"/>
        <m u="1"/>
        <s v="DJI M4T pHaas" u="1"/>
      </sharedItems>
    </cacheField>
    <cacheField name="Bijzondere voorvallen en operationele storingen" numFmtId="0">
      <sharedItems containsNonDate="0" containsString="0" containsBlank="1"/>
    </cacheField>
    <cacheField name="Waarnemingen" numFmtId="0">
      <sharedItems/>
    </cacheField>
    <cacheField name="ree (volwassen)" numFmtId="0">
      <sharedItems containsSemiMixedTypes="0" containsString="0" containsNumber="1" containsInteger="1" minValue="0" maxValue="0"/>
    </cacheField>
    <cacheField name="jong ree" numFmtId="0">
      <sharedItems containsSemiMixedTypes="0" containsString="0" containsNumber="1" containsInteger="1" minValue="0" maxValue="0"/>
    </cacheField>
    <cacheField name="patrijs (volwassen)" numFmtId="0">
      <sharedItems containsSemiMixedTypes="0" containsString="0" containsNumber="1" containsInteger="1" minValue="0" maxValue="0"/>
    </cacheField>
    <cacheField name="jong patrijs" numFmtId="0">
      <sharedItems containsSemiMixedTypes="0" containsString="0" containsNumber="1" containsInteger="1" minValue="0" maxValue="0"/>
    </cacheField>
    <cacheField name="haas (volwassen)" numFmtId="0">
      <sharedItems containsSemiMixedTypes="0" containsString="0" containsNumber="1" containsInteger="1" minValue="0" maxValue="1"/>
    </cacheField>
    <cacheField name="jong haas" numFmtId="0">
      <sharedItems containsSemiMixedTypes="0" containsString="0" containsNumber="1" containsInteger="1" minValue="0" maxValue="0"/>
    </cacheField>
    <cacheField name="fazant (volwassen)" numFmtId="0">
      <sharedItems containsSemiMixedTypes="0" containsString="0" containsNumber="1" containsInteger="1" minValue="0" maxValue="0"/>
    </cacheField>
    <cacheField name="jong fazant" numFmtId="0">
      <sharedItems containsSemiMixedTypes="0" containsString="0" containsNumber="1" containsInteger="1" minValue="0" maxValue="0"/>
    </cacheField>
    <cacheField name="Opmerkingen" numFmtId="0">
      <sharedItems containsNonDate="0" containsString="0" containsBlank="1"/>
    </cacheField>
    <cacheField name="Aantal team-leden" numFmtId="166">
      <sharedItems containsNonDate="0" containsString="0" containsBlank="1"/>
    </cacheField>
    <cacheField name="Reistijd (vertrekpunt/startlocatie) " numFmtId="166">
      <sharedItems containsSemiMixedTypes="0" containsString="0" containsNumber="1" containsInteger="1" minValue="0" maxValue="0"/>
    </cacheField>
    <cacheField name="Duur missie (zonde reistijd)" numFmtId="166">
      <sharedItems containsSemiMixedTypes="0" containsString="0" containsNumber="1" containsInteger="1" minValue="0" maxValue="0"/>
    </cacheField>
    <cacheField name="Reistijden" numFmtId="166">
      <sharedItems containsString="0" containsBlank="1" containsNumber="1" containsInteger="1" minValue="0" maxValue="0"/>
    </cacheField>
    <cacheField name="km heen" numFmtId="0">
      <sharedItems containsString="0" containsBlank="1" containsNumber="1" containsInteger="1" minValue="0" maxValue="0"/>
    </cacheField>
    <cacheField name="km retour" numFmtId="0">
      <sharedItems containsString="0" containsBlank="1" containsNumber="1" containsInteger="1" minValue="0" maxValue="0"/>
    </cacheField>
    <cacheField name="km totaal" numFmtId="166">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rzo van der Wal" refreshedDate="46063.893328009261" createdVersion="8" refreshedVersion="8" minRefreshableVersion="3" recordCount="199" xr:uid="{773763BA-C89E-48F3-9944-031F83229F97}">
  <cacheSource type="worksheet">
    <worksheetSource ref="A1:F1048576" sheet="Reisafstanden"/>
  </cacheSource>
  <cacheFields count="6">
    <cacheField name="Teamlid" numFmtId="0">
      <sharedItems containsBlank="1" count="56">
        <s v="Frank Kienstra"/>
        <s v="Patrick te Marvelde"/>
        <s v="Peter Haas"/>
        <s v="Bonne Hylkema"/>
        <s v="Gert-Jan Kappert"/>
        <s v="Herzo van der Wal"/>
        <m/>
        <s v="Ab Hamer" u="1"/>
        <s v="Adriaan van den Eelaart" u="1"/>
        <s v="Adriaan van Dorth" u="1"/>
        <s v="Albert Bentsink" u="1"/>
        <s v="Albert van den Brink" u="1"/>
        <s v="Annelies Ebregts" u="1"/>
        <s v="Arend Teunissen" u="1"/>
        <s v="Arie Eigenberg" u="1"/>
        <s v="Arjan Denekamp" u="1"/>
        <s v="Bernd Groot-Jebbink" u="1"/>
        <s v="Bianca Lodeweegs" u="1"/>
        <s v="Corine ?" u="1"/>
        <s v="Dick Bats " u="1"/>
        <s v="Eddy Haverkamp" u="1"/>
        <s v="Elin van den Eelaart" u="1"/>
        <s v="Fam. van Vels" u="1"/>
        <s v="fam. Vd Burg" u="1"/>
        <s v="Franciska Toonk" u="1"/>
        <s v="Frans de Koning" u="1"/>
        <s v="Gerard Schouten" u="1"/>
        <s v="Gerke Wunderink" u="1"/>
        <s v="Gijs van Dordt" u="1"/>
        <s v="Henk Enserink" u="1"/>
        <s v="Henk Menkveld" u="1"/>
        <s v="Henk Takke" u="1"/>
        <s v="Herman Menkhorst" u="1"/>
        <s v="Hugo Kornegoor" u="1"/>
        <s v="Jan Eggink" u="1"/>
        <s v="Jan Kornegoor " u="1"/>
        <s v="Jan Lenderink" u="1"/>
        <s v="Jan Visschers" u="1"/>
        <s v="Jan Vos" u="1"/>
        <s v="Marco Jansen" u="1"/>
        <s v="Mirjam Enzerink" u="1"/>
        <s v="Mirjam Groothedde" u="1"/>
        <s v="Niels Groot-Jebbink" u="1"/>
        <s v="Olivier ?" u="1"/>
        <s v="Olivier, ?" u="1"/>
        <s v="Paulien Diseraad" u="1"/>
        <s v="Peter Muileman" u="1"/>
        <s v="Reinald Lindenschot" u="1"/>
        <s v="Rianne Kreunen" u="1"/>
        <s v="Rik Velhorst" u="1"/>
        <s v="Romle de Vries" u="1"/>
        <s v="Ronald ?" u="1"/>
        <s v="Sandra Laven" u="1"/>
        <s v="Susanne van Oosterom" u="1"/>
        <s v="Tim Dijkman" u="1"/>
        <s v="Tony Groot Koerkamp" u="1"/>
      </sharedItems>
    </cacheField>
    <cacheField name="Missie" numFmtId="0">
      <sharedItems containsBlank="1"/>
    </cacheField>
    <cacheField name="Startpunt" numFmtId="0">
      <sharedItems containsBlank="1"/>
    </cacheField>
    <cacheField name="Missielocatie" numFmtId="0">
      <sharedItems containsBlank="1"/>
    </cacheField>
    <cacheField name="Afstand" numFmtId="0">
      <sharedItems containsString="0" containsBlank="1" containsNumber="1" minValue="0.5" maxValue="39.4"/>
    </cacheField>
    <cacheField name="ext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d v="2026-02-09T00:00:00"/>
    <s v="Herzo van der Wal"/>
    <s v="kcReeen"/>
    <m/>
    <s v="20260209_kcReeen"/>
    <s v="Scan van (referentie)percelen"/>
    <m/>
    <s v="3,37+8,18"/>
    <n v="11.55"/>
    <n v="5"/>
    <n v="6.5500000000000007"/>
    <x v="0"/>
    <s v="Gert-Jan Kappert, Frank Kienstra"/>
    <x v="0"/>
    <m/>
    <s v="1 haas"/>
    <n v="0"/>
    <n v="0"/>
    <n v="0"/>
    <n v="0"/>
    <n v="1"/>
    <n v="0"/>
    <n v="0"/>
    <n v="0"/>
    <m/>
    <m/>
    <n v="0"/>
    <n v="0"/>
    <n v="0"/>
    <n v="0"/>
    <n v="0"/>
    <n v="0"/>
  </r>
  <r>
    <d v="2026-02-09T00:00:00"/>
    <s v="Gert-Jan Kappert"/>
    <s v="gjKappert"/>
    <m/>
    <s v="20260209_gjKappert"/>
    <s v="Scan demonstratie"/>
    <m/>
    <n v="5.3"/>
    <n v="8"/>
    <n v="5"/>
    <n v="3"/>
    <x v="1"/>
    <s v="Frank Kienstra, Jan Westerink, Peter Haas, ?  "/>
    <x v="1"/>
    <m/>
    <s v="2 kievitsnesten"/>
    <n v="0"/>
    <n v="0"/>
    <n v="0"/>
    <n v="0"/>
    <n v="0"/>
    <n v="0"/>
    <n v="0"/>
    <n v="0"/>
    <m/>
    <m/>
    <n v="0"/>
    <n v="0"/>
    <n v="0"/>
    <n v="0"/>
    <n v="0"/>
    <n v="0"/>
  </r>
  <r>
    <d v="2026-02-09T00:00:00"/>
    <s v="Bennie Oldenhave"/>
    <s v="vAirport"/>
    <m/>
    <s v="20260209_vAirport"/>
    <s v="Trainen van de toepassing"/>
    <m/>
    <n v="1"/>
    <n v="1"/>
    <n v="1"/>
    <n v="0"/>
    <x v="2"/>
    <s v="Gert-Jan Kappert"/>
    <x v="2"/>
    <m/>
    <s v="kunst eieren"/>
    <n v="0"/>
    <n v="0"/>
    <n v="0"/>
    <n v="0"/>
    <n v="0"/>
    <n v="0"/>
    <n v="0"/>
    <n v="0"/>
    <m/>
    <m/>
    <n v="0"/>
    <n v="0"/>
    <n v="0"/>
    <n v="0"/>
    <n v="0"/>
    <n v="0"/>
  </r>
  <r>
    <d v="2025-04-09T00:00:00"/>
    <s v="RoborElectronics"/>
    <s v="rElectronics"/>
    <m/>
    <s v="20250409_rElectronics"/>
    <s v="Testen van de toepassing"/>
    <m/>
    <n v="2"/>
    <m/>
    <n v="0"/>
    <n v="0"/>
    <x v="0"/>
    <s v="Frank Kienstra, Jan Westerink, Patrick te Marvelde, Gert Jan Kappert  "/>
    <x v="3"/>
    <m/>
    <s v="1 kat"/>
    <n v="0"/>
    <n v="0"/>
    <n v="0"/>
    <n v="0"/>
    <n v="0"/>
    <n v="0"/>
    <n v="0"/>
    <n v="0"/>
    <m/>
    <m/>
    <n v="0"/>
    <n v="0"/>
    <m/>
    <m/>
    <m/>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9">
  <r>
    <x v="0"/>
    <s v="aNijhof"/>
    <s v="Doetinchem, Hoefbladveld 36"/>
    <e v="#N/A"/>
    <n v="24.3"/>
    <m/>
  </r>
  <r>
    <x v="0"/>
    <s v="AZ dHallerlaak_oost"/>
    <s v="Doetinchem, Hoefbladveld 36"/>
    <e v="#N/A"/>
    <n v="20"/>
    <m/>
  </r>
  <r>
    <x v="0"/>
    <s v="AZ dKunnerij_noord"/>
    <s v="Doetinchem, Hoefbladveld 36"/>
    <e v="#N/A"/>
    <n v="25"/>
    <m/>
  </r>
  <r>
    <x v="0"/>
    <s v="cvdBurg"/>
    <s v="Doetinchem, Hoefbladveld 36"/>
    <e v="#N/A"/>
    <n v="32.6"/>
    <m/>
  </r>
  <r>
    <x v="0"/>
    <s v="jLenderink"/>
    <s v="Doetinchem, Hoefbladveld 36"/>
    <e v="#N/A"/>
    <n v="14.6"/>
    <m/>
  </r>
  <r>
    <x v="0"/>
    <s v="jLodeweegs"/>
    <s v="Doetinchem, Hoefbladveld 36"/>
    <e v="#N/A"/>
    <n v="23.9"/>
    <m/>
  </r>
  <r>
    <x v="0"/>
    <s v="NM aJansen"/>
    <s v="Doetinchem, Hoefbladveld 36"/>
    <e v="#N/A"/>
    <n v="20.100000000000001"/>
    <m/>
  </r>
  <r>
    <x v="0"/>
    <s v="NM avBuren"/>
    <s v="Doetinchem, Hoefbladveld 36"/>
    <e v="#N/A"/>
    <n v="29.4"/>
    <m/>
  </r>
  <r>
    <x v="0"/>
    <s v="NM aWinkel"/>
    <s v="Doetinchem, Hoefbladveld 36"/>
    <e v="#N/A"/>
    <m/>
    <s v="1 missie - 24,8"/>
  </r>
  <r>
    <x v="0"/>
    <s v="NM eHarmsen"/>
    <s v="Doetinchem, Hoefbladveld 36"/>
    <e v="#N/A"/>
    <n v="22.8"/>
    <m/>
  </r>
  <r>
    <x v="0"/>
    <s v="NM eRietman"/>
    <s v="Doetinchem, Hoefbladveld 36"/>
    <e v="#N/A"/>
    <n v="26.1"/>
    <s v="1 missie - 26,1"/>
  </r>
  <r>
    <x v="0"/>
    <s v="NM eRietman"/>
    <s v="Doetinchem, Hoefbladveld 36"/>
    <e v="#N/A"/>
    <n v="25.5"/>
    <m/>
  </r>
  <r>
    <x v="0"/>
    <s v="NM gEbenau wRietman"/>
    <s v="Doetinchem, Hoefbladveld 36"/>
    <e v="#N/A"/>
    <n v="22"/>
    <m/>
  </r>
  <r>
    <x v="0"/>
    <s v="NM gLeusink"/>
    <s v="Doetinchem, Hoefbladveld 36"/>
    <e v="#N/A"/>
    <n v="31.4"/>
    <m/>
  </r>
  <r>
    <x v="0"/>
    <s v="NM hHaarman"/>
    <s v="Doetinchem, Hoefbladveld 36"/>
    <e v="#N/A"/>
    <n v="39.4"/>
    <m/>
  </r>
  <r>
    <x v="0"/>
    <s v="NM jHeuvelink"/>
    <s v="Doetinchem, Hoefbladveld 36"/>
    <e v="#N/A"/>
    <m/>
    <s v="1 missie - 25,1"/>
  </r>
  <r>
    <x v="0"/>
    <s v="pDiseraad hMenkhorst"/>
    <s v="Doetinchem, Hoefbladveld 36"/>
    <e v="#N/A"/>
    <m/>
    <s v="1 missie - 22,6"/>
  </r>
  <r>
    <x v="0"/>
    <s v="pDiseraad jHeuvelink"/>
    <s v="Doetinchem, Hoefbladveld 36"/>
    <e v="#N/A"/>
    <m/>
    <s v="1 missie - 23,3"/>
  </r>
  <r>
    <x v="1"/>
    <s v="aEbregts"/>
    <s v="Geesteren, Scherpzichtdijk 1"/>
    <e v="#N/A"/>
    <n v="26.7"/>
    <m/>
  </r>
  <r>
    <x v="1"/>
    <s v="AZ dKunnerij_noord"/>
    <s v="Geesteren, Scherpzichtdijk 1"/>
    <e v="#N/A"/>
    <n v="21.9"/>
    <m/>
  </r>
  <r>
    <x v="1"/>
    <s v="cvdBurg"/>
    <s v="Geesteren, Scherpzichtdijk 1"/>
    <e v="#N/A"/>
    <n v="27.4"/>
    <m/>
  </r>
  <r>
    <x v="1"/>
    <s v="hEnserink avdBrink"/>
    <s v="Geesteren, Scherpzichtdijk 1"/>
    <e v="#N/A"/>
    <n v="17.399999999999999"/>
    <m/>
  </r>
  <r>
    <x v="1"/>
    <s v="jLenderink"/>
    <s v="Geesteren, Scherpzichtdijk 1"/>
    <e v="#N/A"/>
    <n v="28.7"/>
    <m/>
  </r>
  <r>
    <x v="1"/>
    <s v="NM aWinkel"/>
    <s v="Geesteren, Scherpzichtdijk 1"/>
    <e v="#N/A"/>
    <m/>
    <s v="1 missie - 17,6"/>
  </r>
  <r>
    <x v="1"/>
    <s v="NM bWagenvoort"/>
    <s v="Geesteren, Scherpzichtdijk 1"/>
    <e v="#N/A"/>
    <n v="23.6"/>
    <m/>
  </r>
  <r>
    <x v="1"/>
    <s v="NM dNieuwenhuis"/>
    <s v="Geesteren, Scherpzichtdijk 1"/>
    <e v="#N/A"/>
    <n v="10"/>
    <m/>
  </r>
  <r>
    <x v="1"/>
    <s v="NM eRietman"/>
    <s v="Geesteren, Scherpzichtdijk 1"/>
    <e v="#N/A"/>
    <n v="18"/>
    <s v="1 missie - 18"/>
  </r>
  <r>
    <x v="1"/>
    <s v="NM eRietman"/>
    <s v="Geesteren, Scherpzichtdijk 1"/>
    <e v="#N/A"/>
    <n v="18.2"/>
    <m/>
  </r>
  <r>
    <x v="1"/>
    <s v="NM gLeusink"/>
    <s v="Geesteren, Scherpzichtdijk 1"/>
    <e v="#N/A"/>
    <n v="9.9"/>
    <m/>
  </r>
  <r>
    <x v="1"/>
    <s v="NM hHaarman"/>
    <s v="Geesteren, Scherpzichtdijk 1"/>
    <e v="#N/A"/>
    <n v="20"/>
    <m/>
  </r>
  <r>
    <x v="1"/>
    <s v="NM hOltvoort"/>
    <s v="Geesteren, Scherpzichtdijk 1"/>
    <e v="#N/A"/>
    <n v="17"/>
    <m/>
  </r>
  <r>
    <x v="1"/>
    <s v="NM jHeuvelink"/>
    <s v="Geesteren, Scherpzichtdijk 1"/>
    <e v="#N/A"/>
    <m/>
    <s v="1 missie - 17,4"/>
  </r>
  <r>
    <x v="1"/>
    <s v="NM pMuileman Beekvliet"/>
    <s v="Geesteren, Scherpzichtdijk 1"/>
    <e v="#N/A"/>
    <n v="9.4"/>
    <m/>
  </r>
  <r>
    <x v="1"/>
    <s v="pDiseraad jHeuvelink"/>
    <s v="Geesteren, Scherpzichtdijk 1"/>
    <e v="#N/A"/>
    <m/>
    <s v="1 missie - 17,5"/>
  </r>
  <r>
    <x v="1"/>
    <s v="rdVries"/>
    <s v="Geesteren, Scherpzichtdijk 1"/>
    <e v="#N/A"/>
    <n v="10.3"/>
    <m/>
  </r>
  <r>
    <x v="2"/>
    <s v="hEnserink tHaveke"/>
    <s v="Harfsen, Deventerdijk 3"/>
    <e v="#N/A"/>
    <n v="4.9000000000000004"/>
    <m/>
  </r>
  <r>
    <x v="2"/>
    <s v="jEggink"/>
    <s v="Harfsen, Deventerdijk 3"/>
    <e v="#N/A"/>
    <n v="11.6"/>
    <m/>
  </r>
  <r>
    <x v="2"/>
    <s v="jEggink"/>
    <s v="Harfsen, Deventerdijk 3"/>
    <e v="#N/A"/>
    <n v="11.6"/>
    <m/>
  </r>
  <r>
    <x v="2"/>
    <s v="mJansen"/>
    <s v="Harfsen, Deventerdijk 3"/>
    <e v="#N/A"/>
    <n v="5.2"/>
    <m/>
  </r>
  <r>
    <x v="2"/>
    <s v="NM ctHof"/>
    <s v="Harfsen, Deventerdijk 3"/>
    <e v="#N/A"/>
    <n v="6.2"/>
    <m/>
  </r>
  <r>
    <x v="2"/>
    <s v="tGrKoerkamp"/>
    <s v="Harfsen, Deventerdijk 3"/>
    <e v="#N/A"/>
    <n v="0.5"/>
    <m/>
  </r>
  <r>
    <x v="3"/>
    <m/>
    <s v="Hummelo, Zelhemseweg 28"/>
    <e v="#N/A"/>
    <m/>
    <m/>
  </r>
  <r>
    <x v="4"/>
    <s v="aEbregts"/>
    <s v="Vorden, De Voornekamp 51"/>
    <e v="#N/A"/>
    <n v="21.8"/>
    <m/>
  </r>
  <r>
    <x v="4"/>
    <s v="AZ dWildenborg"/>
    <s v="Vorden, De Voornekamp 51"/>
    <e v="#N/A"/>
    <n v="7.8"/>
    <m/>
  </r>
  <r>
    <x v="4"/>
    <s v="NM bWagenvoort"/>
    <s v="Vorden, De Voornekamp 51"/>
    <e v="#N/A"/>
    <n v="4.8"/>
    <m/>
  </r>
  <r>
    <x v="4"/>
    <s v="NM gLeusink"/>
    <s v="Vorden, De Voornekamp 51"/>
    <e v="#N/A"/>
    <n v="15.8"/>
    <m/>
  </r>
  <r>
    <x v="4"/>
    <s v="NM gWunderink"/>
    <s v="Vorden, De Voornekamp 51"/>
    <e v="#N/A"/>
    <n v="2.1"/>
    <m/>
  </r>
  <r>
    <x v="4"/>
    <s v="NM hHaarman"/>
    <s v="Vorden, De Voornekamp 51"/>
    <e v="#N/A"/>
    <n v="18.399999999999999"/>
    <m/>
  </r>
  <r>
    <x v="4"/>
    <s v="NM mTeunissen"/>
    <s v="Vorden, De Voornekamp 51"/>
    <e v="#N/A"/>
    <n v="7.9"/>
    <m/>
  </r>
  <r>
    <x v="4"/>
    <s v="rdVries"/>
    <s v="Vorden, De Voornekamp 51"/>
    <e v="#N/A"/>
    <n v="15.4"/>
    <m/>
  </r>
  <r>
    <x v="4"/>
    <s v="sGrootAntink"/>
    <s v="Vorden, De Voornekamp 51"/>
    <e v="#N/A"/>
    <n v="4.3"/>
    <m/>
  </r>
  <r>
    <x v="5"/>
    <s v="aNijhof"/>
    <s v="Vorden, Prins Clauslaan 6"/>
    <e v="#N/A"/>
    <n v="15.5"/>
    <m/>
  </r>
  <r>
    <x v="5"/>
    <s v="aNoordkamp"/>
    <s v="Vorden, Prins Clauslaan 6"/>
    <e v="#N/A"/>
    <n v="0.5"/>
    <m/>
  </r>
  <r>
    <x v="5"/>
    <s v="AZ dHallerlaak_oost"/>
    <s v="Vorden, Prins Clauslaan 6"/>
    <e v="#N/A"/>
    <n v="6.1"/>
    <m/>
  </r>
  <r>
    <x v="5"/>
    <s v="AZ dKunnerij_noord"/>
    <s v="Vorden, Prins Clauslaan 6"/>
    <e v="#N/A"/>
    <n v="17.600000000000001"/>
    <m/>
  </r>
  <r>
    <x v="5"/>
    <s v="AZ dWildenborg"/>
    <s v="Vorden, Prins Clauslaan 6"/>
    <e v="#N/A"/>
    <n v="7"/>
    <m/>
  </r>
  <r>
    <x v="5"/>
    <s v="AZ tZelle"/>
    <s v="Vorden, Prins Clauslaan 6"/>
    <e v="#N/A"/>
    <n v="9.1"/>
    <m/>
  </r>
  <r>
    <x v="5"/>
    <s v="dBijvanck"/>
    <s v="Vorden, Prins Clauslaan 6"/>
    <e v="#N/A"/>
    <n v="4.4000000000000004"/>
    <m/>
  </r>
  <r>
    <x v="5"/>
    <s v="dKloostertuin"/>
    <s v="Vorden, Prins Clauslaan 6"/>
    <e v="#N/A"/>
    <n v="9.1999999999999993"/>
    <m/>
  </r>
  <r>
    <x v="5"/>
    <s v="hEnserink avdBrink"/>
    <s v="Vorden, Prins Clauslaan 6"/>
    <e v="#N/A"/>
    <n v="8"/>
    <m/>
  </r>
  <r>
    <x v="5"/>
    <s v="hEnserink tGalgengoor"/>
    <s v="Vorden, Prins Clauslaan 6"/>
    <e v="#N/A"/>
    <n v="3.5"/>
    <m/>
  </r>
  <r>
    <x v="5"/>
    <s v="hEnserink tHuis"/>
    <s v="Vorden, Prins Clauslaan 6"/>
    <e v="#N/A"/>
    <n v="6.8"/>
    <m/>
  </r>
  <r>
    <x v="5"/>
    <s v="hSmallegoor"/>
    <s v="Vorden, Prins Clauslaan 6"/>
    <e v="#N/A"/>
    <n v="7.1"/>
    <m/>
  </r>
  <r>
    <x v="5"/>
    <s v="NM aJansen"/>
    <s v="Vorden, Prins Clauslaan 6"/>
    <e v="#N/A"/>
    <n v="3.3"/>
    <m/>
  </r>
  <r>
    <x v="5"/>
    <s v="NM avBuren"/>
    <s v="Vorden, Prins Clauslaan 6"/>
    <e v="#N/A"/>
    <n v="9.6"/>
    <m/>
  </r>
  <r>
    <x v="5"/>
    <s v="NM bWagenvoort"/>
    <s v="Vorden, Prins Clauslaan 6"/>
    <e v="#N/A"/>
    <n v="3.2"/>
    <m/>
  </r>
  <r>
    <x v="5"/>
    <s v="NM bWagenvoort"/>
    <s v="Vorden, Prins Clauslaan 6"/>
    <e v="#N/A"/>
    <n v="3.2"/>
    <m/>
  </r>
  <r>
    <x v="5"/>
    <s v="NM dNieuwenhuis"/>
    <s v="Vorden, Prins Clauslaan 6"/>
    <e v="#N/A"/>
    <n v="14.6"/>
    <m/>
  </r>
  <r>
    <x v="5"/>
    <s v="NM eHarmsen"/>
    <s v="Vorden, Prins Clauslaan 6"/>
    <e v="#N/A"/>
    <n v="3.7"/>
    <m/>
  </r>
  <r>
    <x v="5"/>
    <s v="NM eHarmsen"/>
    <s v="Vorden, Prins Clauslaan 6"/>
    <e v="#N/A"/>
    <n v="5"/>
    <m/>
  </r>
  <r>
    <x v="5"/>
    <s v="NM eRietman"/>
    <s v="Vorden, Prins Clauslaan 6"/>
    <e v="#N/A"/>
    <n v="7.2"/>
    <s v="1 missie - 7,2"/>
  </r>
  <r>
    <x v="5"/>
    <s v="NM eRietman"/>
    <s v="Vorden, Prins Clauslaan 6"/>
    <e v="#N/A"/>
    <n v="7"/>
    <m/>
  </r>
  <r>
    <x v="5"/>
    <s v="NM fArfman"/>
    <s v="Vorden, Prins Clauslaan 6"/>
    <e v="#N/A"/>
    <n v="14.7"/>
    <m/>
  </r>
  <r>
    <x v="5"/>
    <s v="NM gLeusink"/>
    <s v="Vorden, Prins Clauslaan 6"/>
    <e v="#N/A"/>
    <n v="15.1"/>
    <m/>
  </r>
  <r>
    <x v="5"/>
    <s v="NM gvImhoff"/>
    <s v="Vorden, Prins Clauslaan 6"/>
    <e v="#N/A"/>
    <n v="9.9"/>
    <m/>
  </r>
  <r>
    <x v="5"/>
    <s v="NM gWunderink"/>
    <s v="Vorden, Prins Clauslaan 6"/>
    <e v="#N/A"/>
    <n v="2.9"/>
    <m/>
  </r>
  <r>
    <x v="5"/>
    <s v="NM hOltvoort"/>
    <s v="Vorden, Prins Clauslaan 6"/>
    <e v="#N/A"/>
    <n v="4.8"/>
    <m/>
  </r>
  <r>
    <x v="5"/>
    <s v="NM mHaarman"/>
    <s v="Vorden, Prins Clauslaan 6"/>
    <e v="#N/A"/>
    <n v="19.100000000000001"/>
    <m/>
  </r>
  <r>
    <x v="5"/>
    <s v="NM mTeunissen"/>
    <s v="Vorden, Prins Clauslaan 6"/>
    <e v="#N/A"/>
    <n v="7.3"/>
    <m/>
  </r>
  <r>
    <x v="5"/>
    <s v="NM mWagenvoort"/>
    <s v="Vorden, Prins Clauslaan 6"/>
    <e v="#N/A"/>
    <n v="4.7"/>
    <m/>
  </r>
  <r>
    <x v="5"/>
    <s v="NM mWagenvoort"/>
    <s v="Vorden, Prins Clauslaan 6"/>
    <e v="#N/A"/>
    <n v="4.7"/>
    <m/>
  </r>
  <r>
    <x v="5"/>
    <s v="NM pMuileman Beekvliet"/>
    <s v="Vorden, Prins Clauslaan 6"/>
    <e v="#N/A"/>
    <n v="14.7"/>
    <m/>
  </r>
  <r>
    <x v="5"/>
    <s v="NM pPardijs"/>
    <s v="Vorden, Prins Clauslaan 6"/>
    <e v="#N/A"/>
    <n v="7.9"/>
    <m/>
  </r>
  <r>
    <x v="5"/>
    <s v="sGrootAntink"/>
    <s v="Vorden, Prins Clauslaan 6"/>
    <e v="#N/A"/>
    <n v="3.2"/>
    <m/>
  </r>
  <r>
    <x v="5"/>
    <s v="tMedler"/>
    <s v="Vorden, Prins Clauslaan 6"/>
    <e v="#N/A"/>
    <n v="6"/>
    <m/>
  </r>
  <r>
    <x v="5"/>
    <s v="tOnstein"/>
    <s v="Vorden, Prins Clauslaan 6"/>
    <e v="#N/A"/>
    <n v="7"/>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r>
    <x v="6"/>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5046F4-FB57-42B8-BF6C-D11C148C4603}" name="Draaitabel4" cacheId="10" applyNumberFormats="0" applyBorderFormats="0" applyFontFormats="0" applyPatternFormats="0" applyAlignmentFormats="0" applyWidthHeightFormats="1" dataCaption="Waarden" updatedVersion="8" minRefreshableVersion="3" useAutoFormatting="1" colGrandTotals="0" itemPrintTitles="1" createdVersion="8" indent="0" compact="0" compactData="0" multipleFieldFilters="0">
  <location ref="D2:F7" firstHeaderRow="1" firstDataRow="1" firstDataCol="2"/>
  <pivotFields count="32">
    <pivotField compact="0" numFmtId="169"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sortType="descending" defaultSubtotal="0">
      <items count="6">
        <item m="1" x="5"/>
        <item x="2"/>
        <item x="0"/>
        <item x="1"/>
        <item m="1" x="4"/>
        <item m="1" x="3"/>
      </items>
    </pivotField>
    <pivotField compact="0" outline="0" showAll="0" defaultSubtotal="0"/>
    <pivotField axis="axisRow" dataField="1" compact="0" outline="0" showAll="0" defaultSubtotal="0">
      <items count="8">
        <item x="2"/>
        <item x="3"/>
        <item m="1" x="4"/>
        <item x="0"/>
        <item m="1" x="7"/>
        <item m="1" x="5"/>
        <item m="1" x="6"/>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166" outline="0" showAll="0" defaultSubtotal="0"/>
  </pivotFields>
  <rowFields count="2">
    <field x="11"/>
    <field x="13"/>
  </rowFields>
  <rowItems count="5">
    <i>
      <x v="1"/>
      <x/>
    </i>
    <i>
      <x v="2"/>
      <x v="1"/>
    </i>
    <i r="1">
      <x v="3"/>
    </i>
    <i>
      <x v="3"/>
      <x v="7"/>
    </i>
    <i t="grand">
      <x/>
    </i>
  </rowItems>
  <colItems count="1">
    <i/>
  </colItems>
  <dataFields count="1">
    <dataField name="Aantal van UAS"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CDEF9B1-8D5A-4115-A7F2-F0AE6D2F06DD}" name="Draaitabel3" cacheId="14" applyNumberFormats="0" applyBorderFormats="0" applyFontFormats="0" applyPatternFormats="0" applyAlignmentFormats="0" applyWidthHeightFormats="1" dataCaption="Waarden" updatedVersion="8" minRefreshableVersion="3" useAutoFormatting="1" itemPrintTitles="1" createdVersion="8" indent="0" compact="0" compactData="0" multipleFieldFilters="0">
  <location ref="A2:B10" firstHeaderRow="1" firstDataRow="1" firstDataCol="1"/>
  <pivotFields count="6">
    <pivotField axis="axisRow" dataField="1" compact="0" outline="0" showAll="0" sortType="descending">
      <items count="57">
        <item m="1" x="10"/>
        <item m="1" x="14"/>
        <item x="0"/>
        <item x="4"/>
        <item m="1" x="31"/>
        <item x="5"/>
        <item m="1" x="38"/>
        <item m="1" x="41"/>
        <item m="1" x="42"/>
        <item x="1"/>
        <item m="1" x="45"/>
        <item x="2"/>
        <item x="6"/>
        <item m="1" x="7"/>
        <item m="1" x="8"/>
        <item m="1" x="9"/>
        <item m="1" x="11"/>
        <item m="1" x="12"/>
        <item m="1" x="13"/>
        <item m="1" x="15"/>
        <item m="1" x="16"/>
        <item m="1" x="17"/>
        <item x="3"/>
        <item m="1" x="18"/>
        <item m="1" x="19"/>
        <item m="1" x="20"/>
        <item m="1" x="21"/>
        <item m="1" x="22"/>
        <item m="1" x="23"/>
        <item m="1" x="24"/>
        <item m="1" x="25"/>
        <item m="1" x="26"/>
        <item m="1" x="27"/>
        <item m="1" x="28"/>
        <item m="1" x="29"/>
        <item m="1" x="30"/>
        <item m="1" x="32"/>
        <item m="1" x="33"/>
        <item m="1" x="34"/>
        <item m="1" x="35"/>
        <item m="1" x="36"/>
        <item m="1" x="37"/>
        <item m="1" x="39"/>
        <item m="1" x="40"/>
        <item m="1" x="43"/>
        <item m="1" x="44"/>
        <item m="1" x="46"/>
        <item m="1" x="47"/>
        <item m="1" x="48"/>
        <item m="1" x="49"/>
        <item m="1" x="50"/>
        <item m="1" x="51"/>
        <item m="1" x="52"/>
        <item m="1" x="53"/>
        <item m="1" x="54"/>
        <item m="1" x="55"/>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s>
  <rowFields count="1">
    <field x="0"/>
  </rowFields>
  <rowItems count="8">
    <i>
      <x v="5"/>
    </i>
    <i>
      <x v="2"/>
    </i>
    <i>
      <x v="9"/>
    </i>
    <i>
      <x v="3"/>
    </i>
    <i>
      <x v="11"/>
    </i>
    <i>
      <x v="22"/>
    </i>
    <i>
      <x v="12"/>
    </i>
    <i t="grand">
      <x/>
    </i>
  </rowItems>
  <colItems count="1">
    <i/>
  </colItems>
  <dataFields count="1">
    <dataField name="Aantal van Teaml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C5ED75-B067-4E08-9386-F052B2CD559A}" name="Tabel8" displayName="Tabel8" ref="A1:C7" totalsRowShown="0" headerRowDxfId="146" tableBorderDxfId="145">
  <autoFilter ref="A1:C7" xr:uid="{BFC5ED75-B067-4E08-9386-F052B2CD559A}"/>
  <sortState xmlns:xlrd2="http://schemas.microsoft.com/office/spreadsheetml/2017/richdata2" ref="A2:C7">
    <sortCondition ref="A1:A7"/>
  </sortState>
  <tableColumns count="3">
    <tableColumn id="3" xr3:uid="{AAA3EF17-9A19-43DA-9CE8-336928CACBF3}" name="missie" dataDxfId="144"/>
    <tableColumn id="2" xr3:uid="{86E9CC4D-837D-451E-BCBF-6F0696839239}" name="Locatie" dataDxfId="143"/>
    <tableColumn id="1" xr3:uid="{7B448DCD-2893-4677-B2FD-26931524472F}" name="Contactpersoon" dataDxfId="1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0811CA-CE4A-4B26-8EC0-75C2F1AF7430}" name="Tabel3" displayName="Tabel3" ref="A1:AF6" totalsRowCount="1" headerRowDxfId="141" dataDxfId="140" totalsRowDxfId="139" totalsRowBorderDxfId="138">
  <autoFilter ref="A1:AF5" xr:uid="{740811CA-CE4A-4B26-8EC0-75C2F1AF7430}"/>
  <sortState xmlns:xlrd2="http://schemas.microsoft.com/office/spreadsheetml/2017/richdata2" ref="A2:AF5">
    <sortCondition ref="B1:B5"/>
  </sortState>
  <tableColumns count="32">
    <tableColumn id="2" xr3:uid="{C568A0A2-9DAF-4BEB-B1B7-D57D82B0AB93}" name="Datum (vlucht)" dataDxfId="137" totalsRowDxfId="136"/>
    <tableColumn id="3" xr3:uid="{FB2D138D-E915-423A-96A2-BA93F862D917}" name="Contactpersoon" dataDxfId="135" totalsRowDxfId="134">
      <calculatedColumnFormula>VLOOKUP(C2,Aanvrager!A:C,3,FALSE)</calculatedColumnFormula>
    </tableColumn>
    <tableColumn id="4" xr3:uid="{C3763FA3-4D9C-45CC-853A-9507E9A8C3E6}" name="Missie" dataDxfId="133" totalsRowDxfId="132"/>
    <tableColumn id="5" xr3:uid="{5EA42FC8-1983-44CD-8EE7-9F96FB6B54CA}" name="_Missie_ID" dataDxfId="131" totalsRowDxfId="130"/>
    <tableColumn id="6" xr3:uid="{D1E5044A-AFCF-4D23-B32E-EE163A09BD5C}" name="Activiteit ID" dataDxfId="129" totalsRowDxfId="128"/>
    <tableColumn id="34" xr3:uid="{7CD57D53-614C-4E2B-A61A-DFEE2F76F585}" name="Activiteit" dataDxfId="127" totalsRowDxfId="126" dataCellStyle="Accent6"/>
    <tableColumn id="7" xr3:uid="{08B911A2-E135-42F3-BCB5-1FE8427FCA45}" name="Percelen" totalsRowFunction="custom" dataDxfId="125" totalsRowDxfId="124">
      <totalsRowFormula>SUM(Tabel3[Percelen])</totalsRowFormula>
    </tableColumn>
    <tableColumn id="8" xr3:uid="{1393DA70-B0CA-457D-B262-334DF3924225}" name="Oppervlakten_x000a_(afgerond op 0,5 hectare)" dataDxfId="123" totalsRowDxfId="122"/>
    <tableColumn id="9" xr3:uid="{CC186AE2-1DC6-49BB-AAFB-2DAF611F40E3}" name="Oppervlakte_x000a_totaal" totalsRowFunction="custom" dataDxfId="121" totalsRowDxfId="120">
      <totalsRowFormula>SUM(Tabel3[Oppervlakte
totaal])</totalsRowFormula>
    </tableColumn>
    <tableColumn id="35" xr3:uid="{DC15A628-FCB3-46A7-85A3-F68DF9E0FA79}" name="Oppervlakte basis" dataDxfId="119" totalsRowDxfId="118">
      <calculatedColumnFormula>IF(I2 &lt; 6,I2,5)</calculatedColumnFormula>
    </tableColumn>
    <tableColumn id="36" xr3:uid="{9B9ABAD5-DDC5-4865-814B-CA925864B693}" name="Oppervlakte meer" dataDxfId="117" totalsRowDxfId="116">
      <calculatedColumnFormula>IF(I2 &gt; 5,I2-J2,0)</calculatedColumnFormula>
    </tableColumn>
    <tableColumn id="10" xr3:uid="{85BC1502-0C68-40C8-B6CB-62A23638C217}" name="Naam UAS-piloot" totalsRowLabel="Totaal" dataDxfId="115" totalsRowDxfId="114"/>
    <tableColumn id="11" xr3:uid="{98840879-2A15-422D-B6BF-916F96AF3D4B}" name="Drone-teamleden" dataDxfId="113" totalsRowDxfId="112"/>
    <tableColumn id="12" xr3:uid="{6B15684F-47D3-40A2-86AE-953C620EED73}" name="UAS" dataDxfId="111" totalsRowDxfId="110"/>
    <tableColumn id="17" xr3:uid="{22CED133-98E8-465C-A858-49DCA1AB21EC}" name="Bijzondere voorvallen en operationele storingen" dataDxfId="109" totalsRowDxfId="108"/>
    <tableColumn id="18" xr3:uid="{A639CA62-71C0-4B00-8487-94462E42C387}" name="Waarnemingen" dataDxfId="107" totalsRowDxfId="106"/>
    <tableColumn id="19" xr3:uid="{DDEAC48F-A033-42F9-93FE-A5F07C4FDE84}" name="ree (volwassen)" totalsRowFunction="custom" dataDxfId="105" totalsRowDxfId="104">
      <totalsRowFormula>SUM(Tabel3[ree (volwassen)])</totalsRowFormula>
    </tableColumn>
    <tableColumn id="20" xr3:uid="{D140E824-6037-4EEF-BFD0-3ACDCCE9BD42}" name="jong ree" totalsRowFunction="custom" dataDxfId="103" totalsRowDxfId="102">
      <totalsRowFormula>SUM(Tabel3[jong ree])</totalsRowFormula>
    </tableColumn>
    <tableColumn id="21" xr3:uid="{02E1CF31-F253-4B7A-8040-030647ED458D}" name="patrijs (volwassen)" totalsRowFunction="custom" dataDxfId="101" totalsRowDxfId="100">
      <totalsRowFormula>SUM(Tabel3[patrijs (volwassen)])</totalsRowFormula>
    </tableColumn>
    <tableColumn id="22" xr3:uid="{AF905A29-3732-4099-A38C-E7C151A00F63}" name="jong patrijs" totalsRowFunction="custom" dataDxfId="99" totalsRowDxfId="98">
      <totalsRowFormula>SUM(Tabel3[jong patrijs])</totalsRowFormula>
    </tableColumn>
    <tableColumn id="23" xr3:uid="{D0CC31FA-4E70-4F19-84F5-34FC0F415F41}" name="haas (volwassen)" totalsRowFunction="custom" dataDxfId="97" totalsRowDxfId="96">
      <totalsRowFormula>SUM(Tabel3[haas (volwassen)])</totalsRowFormula>
    </tableColumn>
    <tableColumn id="24" xr3:uid="{53D6E786-DE5D-4DEE-A4CC-6A3CD7666078}" name="jong haas" totalsRowFunction="custom" dataDxfId="95" totalsRowDxfId="94">
      <totalsRowFormula>SUM(Tabel3[jong haas])</totalsRowFormula>
    </tableColumn>
    <tableColumn id="25" xr3:uid="{7D6B701A-7173-4175-87EA-E5C27679A694}" name="fazant (volwassen)" totalsRowFunction="custom" dataDxfId="93" totalsRowDxfId="92">
      <totalsRowFormula>SUM(Tabel3[fazant (volwassen)])</totalsRowFormula>
    </tableColumn>
    <tableColumn id="26" xr3:uid="{B8C614C1-3314-48C9-8724-4B150CF0CAFB}" name="jong fazant" totalsRowFunction="custom" dataDxfId="91" totalsRowDxfId="90">
      <totalsRowFormula>SUM(Tabel3[jong fazant])</totalsRowFormula>
    </tableColumn>
    <tableColumn id="27" xr3:uid="{CDC8B6A5-7756-4559-9D9A-8707A3681030}" name="Opmerkingen" dataDxfId="89" totalsRowDxfId="88"/>
    <tableColumn id="28" xr3:uid="{09406A80-06F5-4FB4-9CE0-A4A1FC1BDDD1}" name="Aantal team-leden" dataDxfId="87" totalsRowDxfId="86"/>
    <tableColumn id="31" xr3:uid="{CDC76786-7F5F-45B1-AFCE-BB3D2586521A}" name="Reistijd (vertrekpunt/startlocatie) " dataDxfId="85" totalsRowDxfId="84" dataCellStyle="Neutraal"/>
    <tableColumn id="16" xr3:uid="{C609E30D-AEFE-41C2-AC6E-1117828883DA}" name="Duur missie (zonde reistijd)" totalsRowFunction="custom" dataDxfId="83" totalsRowDxfId="82" dataCellStyle="Neutraal">
      <totalsRowFormula>SUM(Tabel3[Duur missie (zonde reistijd)])</totalsRowFormula>
    </tableColumn>
    <tableColumn id="29" xr3:uid="{4205D801-DF4F-458D-96C8-45E8816A4675}" name="Reistijden" totalsRowFunction="custom" dataDxfId="81" totalsRowDxfId="80">
      <totalsRowFormula>SUM(Tabel3[Reistijden])</totalsRowFormula>
    </tableColumn>
    <tableColumn id="32" xr3:uid="{BD180B77-BDE3-4EA7-AE69-3BF442AD8B73}" name="km heen" totalsRowFunction="custom" dataDxfId="79" totalsRowDxfId="78" dataCellStyle="Neutraal">
      <totalsRowFormula>SUM(Tabel3[km heen])</totalsRowFormula>
    </tableColumn>
    <tableColumn id="33" xr3:uid="{017839B9-4FB1-4863-8C77-688801929E77}" name="km retour" totalsRowFunction="custom" dataDxfId="77" totalsRowDxfId="76" dataCellStyle="Neutraal">
      <totalsRowFormula>SUM(Tabel3[km retour])</totalsRowFormula>
    </tableColumn>
    <tableColumn id="30" xr3:uid="{65160B59-39B3-4C09-9515-447487641980}" name="km totaal" dataDxfId="75" totalsRowDxfId="74">
      <calculatedColumnFormula>SUM(Tabel3[[#This Row],[km heen]:[km retour]])</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2D4203-F2B0-429F-A66F-909255C044F0}" name="Tabel6" displayName="Tabel6" ref="A9:B20" totalsRowShown="0">
  <autoFilter ref="A9:B20" xr:uid="{352D4203-F2B0-429F-A66F-909255C044F0}"/>
  <sortState xmlns:xlrd2="http://schemas.microsoft.com/office/spreadsheetml/2017/richdata2" ref="A10:B20">
    <sortCondition ref="A9:A20"/>
  </sortState>
  <tableColumns count="2">
    <tableColumn id="1" xr3:uid="{2919EF84-898B-4270-96AB-3C0BE3B62532}" name="Scrollijst "/>
    <tableColumn id="2" xr3:uid="{7B495B56-1972-4806-9376-96FDBCEE58FC}" name="Activite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94A97D-1516-4A93-91F4-CEFC47505224}" name="Tabel16" displayName="Tabel16" ref="A1:BL77" totalsRowShown="0" headerRowDxfId="73" headerRowBorderDxfId="72" tableBorderDxfId="71" totalsRowBorderDxfId="70">
  <autoFilter ref="A1:BL77" xr:uid="{7394A97D-1516-4A93-91F4-CEFC47505224}"/>
  <sortState xmlns:xlrd2="http://schemas.microsoft.com/office/spreadsheetml/2017/richdata2" ref="A2:BL77">
    <sortCondition sortBy="cellColor" ref="BD1:BD77" dxfId="69"/>
  </sortState>
  <tableColumns count="64">
    <tableColumn id="64" xr3:uid="{BB8B1984-2B72-4A15-B3C1-3019545400F5}" name="Locatie" dataDxfId="68"/>
    <tableColumn id="1" xr3:uid="{D8013BCD-0ECB-467B-9A13-3878243B279E}" name="Dag / locatie / aanvraag" dataDxfId="67"/>
    <tableColumn id="54" xr3:uid="{8296CAD5-E1DC-47AA-8CB5-A9568F2D2497}" name="24-apr" dataDxfId="66"/>
    <tableColumn id="55" xr3:uid="{CAC1DDD0-A2A4-434C-A9C8-BEB7ACE17A96}" name="25-apr" dataDxfId="65"/>
    <tableColumn id="56" xr3:uid="{725FD2DE-B63C-4195-AA66-39623D96FF4F}" name="26-apr" dataDxfId="64"/>
    <tableColumn id="57" xr3:uid="{E768C106-E17C-458B-86BA-FC5AEE2DB4E4}" name="27-apr" dataDxfId="63"/>
    <tableColumn id="58" xr3:uid="{07594948-0D3C-4769-BCBA-BFB3229F03A1}" name="28-apr" dataDxfId="62"/>
    <tableColumn id="2" xr3:uid="{1D238E34-ECC2-4C22-BEDB-3F04A4D295E5}" name="29-apr" dataDxfId="61"/>
    <tableColumn id="3" xr3:uid="{40823FEC-E6CF-4D30-8CE4-B3D3703E90DC}" name="30-apr" dataDxfId="60"/>
    <tableColumn id="4" xr3:uid="{FE45EA3B-EA3F-4931-B14E-DE81F3FB5BD1}" name="1-mei" dataDxfId="59"/>
    <tableColumn id="5" xr3:uid="{37773E0B-ABCF-4FAB-A5F0-82048F698236}" name="2-mei" dataDxfId="58"/>
    <tableColumn id="6" xr3:uid="{C89923AB-261E-4A3E-97AB-62B542D98B43}" name="3-mei" dataDxfId="57"/>
    <tableColumn id="7" xr3:uid="{0635BC23-E013-462F-A158-85C7024117E3}" name="4-mei" dataDxfId="56"/>
    <tableColumn id="8" xr3:uid="{8794ADE6-770E-452A-8E85-0D148356C93B}" name="5-mei" dataDxfId="55"/>
    <tableColumn id="9" xr3:uid="{46F836AD-4B7F-41F1-A168-BFCB4C6B80A8}" name="6-mei" dataDxfId="54"/>
    <tableColumn id="10" xr3:uid="{93CAA130-CFF4-444E-A388-486C3DE69FE3}" name="7-mei" dataDxfId="53"/>
    <tableColumn id="11" xr3:uid="{196A4BD4-1321-4C48-8601-858C034CC4A9}" name="8-mei" dataDxfId="52"/>
    <tableColumn id="12" xr3:uid="{8A4270EC-266B-4A7F-AFC4-941CBDDE6F71}" name="9-mei" dataDxfId="51"/>
    <tableColumn id="13" xr3:uid="{5F0E4B09-1AF1-4687-91F7-41C773004240}" name="10-mei" dataDxfId="50"/>
    <tableColumn id="14" xr3:uid="{D039A3DA-527E-4878-94A4-E7D973FE1A34}" name="11-mei" dataDxfId="49"/>
    <tableColumn id="15" xr3:uid="{AAB67CED-00F5-4AC7-AB3A-2B92C3C39DF9}" name="12-mei" dataDxfId="48"/>
    <tableColumn id="16" xr3:uid="{04689B2B-988E-4B85-9092-27B1E20A701A}" name="13-mei" dataDxfId="47"/>
    <tableColumn id="17" xr3:uid="{7C9DF7EA-7958-4C0B-AAB4-CAFAAFC05623}" name="14-mei" dataDxfId="46"/>
    <tableColumn id="18" xr3:uid="{DE501FDA-3846-4152-B500-06C148575BA1}" name="15-mei" dataDxfId="45"/>
    <tableColumn id="19" xr3:uid="{0C6E7CDE-E193-4BB5-8C7E-645BD1B5CD67}" name="16-mei" dataDxfId="44"/>
    <tableColumn id="20" xr3:uid="{EF249B68-E13E-49BC-9619-013A7A3D986B}" name="17-mei" dataDxfId="43"/>
    <tableColumn id="21" xr3:uid="{FC0ACF62-8EAB-4909-AD66-B97580F2C28D}" name="18-mei" dataDxfId="42"/>
    <tableColumn id="22" xr3:uid="{EBDDA5DA-2768-4948-ACFC-C67C9E54B508}" name="19-mei" dataDxfId="41"/>
    <tableColumn id="23" xr3:uid="{B5485722-C231-4D41-A181-ED9CBB50F652}" name="20-mei" dataDxfId="40"/>
    <tableColumn id="24" xr3:uid="{2EE43DF2-956B-4D74-9230-B9767D997F27}" name="21-mei" dataDxfId="39"/>
    <tableColumn id="25" xr3:uid="{D9F3F47D-1E7C-490B-8177-A40498898812}" name="22-mei" dataDxfId="38"/>
    <tableColumn id="26" xr3:uid="{ABC48520-3142-4F08-B8F1-3F33494F4059}" name="23-mei" dataDxfId="37"/>
    <tableColumn id="28" xr3:uid="{2BBF02D5-8B99-488E-B2D4-92CC1F4B3604}" name="24-mei" dataDxfId="36"/>
    <tableColumn id="44" xr3:uid="{551435CF-B1BD-428D-8FCC-EBF99F508E0D}" name="25-mei" dataDxfId="35"/>
    <tableColumn id="45" xr3:uid="{224C7CFC-26E3-4362-971F-FA22D4484B22}" name="26-mei" dataDxfId="34"/>
    <tableColumn id="46" xr3:uid="{AA6214DA-2A9E-42A6-8B66-B89B1ADB165D}" name="27-mei" dataDxfId="33"/>
    <tableColumn id="47" xr3:uid="{060F547C-A385-4A45-98CF-F33EDAB1D7E5}" name="28-mei" dataDxfId="32"/>
    <tableColumn id="48" xr3:uid="{110324CF-9FFB-4052-AD13-7A93E83A4CB3}" name="29-mei" dataDxfId="31"/>
    <tableColumn id="36" xr3:uid="{BCBFDC24-C436-43B1-9DED-C35118C5136E}" name="30-mei" dataDxfId="30"/>
    <tableColumn id="37" xr3:uid="{DEE9A418-F266-4939-82C8-54F940831717}" name="31-mei" dataDxfId="29"/>
    <tableColumn id="38" xr3:uid="{BEAC5C02-AD59-4840-AA0E-0602CE0BBF60}" name="1-jun" dataDxfId="28"/>
    <tableColumn id="39" xr3:uid="{6D094AF8-2AFB-4E7B-95D3-A5F6EDAC6766}" name="2-jun" dataDxfId="27"/>
    <tableColumn id="40" xr3:uid="{220EA4C0-F2A9-4751-ADBC-FE36575B57A0}" name="3-jun" dataDxfId="26"/>
    <tableColumn id="41" xr3:uid="{5C16D64D-0414-437D-8F68-66E4AE15991B}" name="4-jun" dataDxfId="25"/>
    <tableColumn id="42" xr3:uid="{7794CBE3-F9E0-4F55-9285-02AACBFE8B58}" name="5-jun" dataDxfId="24"/>
    <tableColumn id="43" xr3:uid="{6F3E15DC-CED9-4D10-84A0-1D4F4B3D5DBF}" name="6-jun" dataDxfId="23"/>
    <tableColumn id="29" xr3:uid="{D7E1EAFF-8144-46B8-8388-2C4E9348636C}" name="7-jun" dataDxfId="22"/>
    <tableColumn id="30" xr3:uid="{1A789542-F996-4E30-AABE-0407DF2EC6CA}" name="8-jun" dataDxfId="21"/>
    <tableColumn id="31" xr3:uid="{17FE1BC9-0145-440B-992A-D99345548055}" name="9-jun" dataDxfId="20"/>
    <tableColumn id="32" xr3:uid="{65A8D89E-0DFD-4B00-9AD9-F942FA4C5125}" name="10-jun" dataDxfId="19"/>
    <tableColumn id="33" xr3:uid="{2AFCF8FE-213E-498A-B50C-026BE18516A8}" name="11-jun" dataDxfId="18"/>
    <tableColumn id="34" xr3:uid="{403B41C9-7487-4C3A-8BAE-201EC5579BB4}" name="12-jun" dataDxfId="17"/>
    <tableColumn id="35" xr3:uid="{5D0CD13A-9C1F-4C47-8F27-A14A2558CF8E}" name="13-jun" dataDxfId="16"/>
    <tableColumn id="49" xr3:uid="{6FD83242-84DC-4B31-BC21-C7C3959DF801}" name="14-jun2" dataDxfId="15"/>
    <tableColumn id="50" xr3:uid="{B189E03A-6501-49E8-BBC8-28CA73A2B367}" name="15-jun" dataDxfId="14"/>
    <tableColumn id="51" xr3:uid="{8217701B-37B4-43BE-9213-69DE83DB49A1}" name="16-jun" dataDxfId="13"/>
    <tableColumn id="52" xr3:uid="{41C56E99-0855-419C-A0B6-18BCC3112E51}" name="17-jun" dataDxfId="12"/>
    <tableColumn id="53" xr3:uid="{048861EE-7301-4E35-812C-A938F76B177C}" name="18-jun" dataDxfId="11"/>
    <tableColumn id="59" xr3:uid="{4B4AB949-9C59-4D31-927B-E4FF2B07D968}" name="19-jun" dataDxfId="10"/>
    <tableColumn id="60" xr3:uid="{BEBBB763-98F4-4D82-B094-EEB0A287551E}" name="20-jun" dataDxfId="9"/>
    <tableColumn id="61" xr3:uid="{791766F1-BD76-4562-AE61-E69EBA4C3C31}" name="21-jun" dataDxfId="8"/>
    <tableColumn id="62" xr3:uid="{4D944E03-8F75-4834-A9FE-630075F4EB7F}" name="22-jun" dataDxfId="7"/>
    <tableColumn id="63" xr3:uid="{8E4FB28F-94B5-4A8B-A6EB-ED1F12D16289}" name="23-jun" dataDxfId="6"/>
    <tableColumn id="27" xr3:uid="{6A4662DD-13FD-4579-97D7-96E451DF46B9}" name="24-jun"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B17BC4-50DA-4235-90EC-E2C79DE558E1}" name="Tabel4" displayName="Tabel4" ref="A1:B11" totalsRowShown="0">
  <autoFilter ref="A1:B11" xr:uid="{82B17BC4-50DA-4235-90EC-E2C79DE558E1}"/>
  <tableColumns count="2">
    <tableColumn id="1" xr3:uid="{F525C18A-A5EC-462A-997D-AD039A9DA99A}" name="Training"/>
    <tableColumn id="2" xr3:uid="{D8C29504-0A5C-4FFA-8128-737BAFE8A40B}" name="rol"/>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B5715F-9550-472C-93EF-8FC3A18E7DF6}" name="Tabel10" displayName="Tabel10" ref="A1:E8" totalsRowShown="0">
  <autoFilter ref="A1:E8" xr:uid="{DEB5715F-9550-472C-93EF-8FC3A18E7DF6}"/>
  <sortState xmlns:xlrd2="http://schemas.microsoft.com/office/spreadsheetml/2017/richdata2" ref="A2:E8">
    <sortCondition ref="A1:A8"/>
  </sortState>
  <tableColumns count="5">
    <tableColumn id="1" xr3:uid="{BEF9813B-CEB7-4B8F-B5A1-70C545001736}" name="Naam"/>
    <tableColumn id="2" xr3:uid="{49BB0DA4-A7A1-4B67-B373-C2E7223F0512}" name="Vertrekpunt"/>
    <tableColumn id="6" xr3:uid="{3C3D8EC8-5FF0-4AE3-91E0-6AC4001AD726}" name="Veiligsteller"/>
    <tableColumn id="5" xr3:uid="{ACF74213-7197-42AF-B4AA-A19DF5377BD0}" name="piloot"/>
    <tableColumn id="4" xr3:uid="{C1BD665E-ADE3-4D46-ADFB-3C401B823BA5}" name="Ervaring  tota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AC3E57-0961-4A5D-80AA-B9373B2DC80E}" name="Tabel1" displayName="Tabel1" ref="A1:F19" totalsRowShown="0">
  <autoFilter ref="A1:F19" xr:uid="{B0AC3E57-0961-4A5D-80AA-B9373B2DC80E}"/>
  <sortState xmlns:xlrd2="http://schemas.microsoft.com/office/spreadsheetml/2017/richdata2" ref="A2:F19">
    <sortCondition descending="1" ref="D1:D19"/>
  </sortState>
  <tableColumns count="6">
    <tableColumn id="1" xr3:uid="{D189C31A-9B1E-4906-91D9-7A36D5B4910A}" name="Teamlid" dataDxfId="4"/>
    <tableColumn id="5" xr3:uid="{35B70B81-9810-4186-9342-7D42D7DD0849}" name="Missie" dataDxfId="3"/>
    <tableColumn id="2" xr3:uid="{38208620-5E0B-482C-9E0A-CB31805C4C1D}" name="Startpunt" dataDxfId="2">
      <calculatedColumnFormula>VLOOKUP(A2,Contactpersonen!A$2:B$11,2,FALSE)</calculatedColumnFormula>
    </tableColumn>
    <tableColumn id="3" xr3:uid="{E0FD8042-DF3F-490B-A78B-8786A9745732}" name="Missielocatie" dataDxfId="1">
      <calculatedColumnFormula>VLOOKUP(B2,Aanvrager!A$1:B$10,2,FALSE)</calculatedColumnFormula>
    </tableColumn>
    <tableColumn id="4" xr3:uid="{1BC26FD8-FD96-4277-BA28-ED264D180B4D}" name="Afstand" dataDxfId="0"/>
    <tableColumn id="6" xr3:uid="{DED4AE6B-6498-4580-A54D-038A84372FFD}" name="extra"/>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3-14T18:10:59.30" personId="{DE65223E-2EEA-4C0A-8CC6-60A4656DE78F}" id="{33B974B5-D152-4AAB-A35A-C922D5E316C8}">
    <text>Doel, datum, tijd en duur</text>
  </threadedComment>
  <threadedComment ref="L1" dT="2022-03-14T18:07:58.60" personId="{DE65223E-2EEA-4C0A-8CC6-60A4656DE78F}" id="{2FB5DD74-1810-47FD-9F71-0A72DBE9AE66}">
    <text>Naam van de helikopterpiloten die de UAV (Unmanned Aerial Vehicle) besturen (invoer van meerdere helikopterpiloten mogelijk)</text>
  </threadedComment>
  <threadedComment ref="M1" dT="2022-03-14T18:09:18.75" personId="{DE65223E-2EEA-4C0A-8CC6-60A4656DE78F}" id="{9A768858-BCCA-4BAF-8A4E-066DA6FE71D8}">
    <text>RDW exploitantnummer</text>
  </threadedComment>
  <threadedComment ref="N1" dT="2022-03-14T18:09:53.26" personId="{DE65223E-2EEA-4C0A-8CC6-60A4656DE78F}" id="{903B0178-F988-4E08-94DF-5F500C8B2473}">
    <text>Aanduiding van de gebruikte helikopter / UAV (meerdere modellen kunnen worden ingevoerd)</text>
  </threadedComment>
  <threadedComment ref="O1" dT="2022-03-14T18:13:18.34" personId="{DE65223E-2EEA-4C0A-8CC6-60A4656DE78F}" id="{B0708725-8C72-4B89-AA79-634873B08C7E}">
    <text>Bijzondere voorvallen en operationele storingen</text>
  </threadedComment>
  <threadedComment ref="Y1" dT="2022-03-14T18:12:45.86" personId="{DE65223E-2EEA-4C0A-8CC6-60A4656DE78F}" id="{2A5B6A0B-F468-4225-A0D0-645983ED529D}">
    <text>Documentatie van bestaande vergunningen, vluchtautorisaties en vergunningen (bijv. LUC)</text>
  </threadedComment>
  <threadedComment ref="AB1" dT="2022-03-14T18:12:18.04" personId="{DE65223E-2EEA-4C0A-8CC6-60A4656DE78F}" id="{4A0B0CA5-1981-4049-8E5E-3E48D6169D0E}">
    <text>Vliegtijd van de missie</text>
  </threadedComment>
</ThreadedComment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BC051-4293-4990-837B-C9B97A725AF6}">
  <dimension ref="A1:H41"/>
  <sheetViews>
    <sheetView workbookViewId="0">
      <selection activeCell="A29" sqref="A29"/>
    </sheetView>
  </sheetViews>
  <sheetFormatPr defaultRowHeight="15" x14ac:dyDescent="0.25"/>
  <sheetData>
    <row r="1" spans="1:1" x14ac:dyDescent="0.25">
      <c r="A1" t="s">
        <v>0</v>
      </c>
    </row>
    <row r="3" spans="1:1" x14ac:dyDescent="0.25">
      <c r="A3" s="4" t="s">
        <v>1</v>
      </c>
    </row>
    <row r="4" spans="1:1" x14ac:dyDescent="0.25">
      <c r="A4" t="s">
        <v>2</v>
      </c>
    </row>
    <row r="5" spans="1:1" x14ac:dyDescent="0.25">
      <c r="A5" t="s">
        <v>3</v>
      </c>
    </row>
    <row r="6" spans="1:1" x14ac:dyDescent="0.25">
      <c r="A6" t="s">
        <v>4</v>
      </c>
    </row>
    <row r="7" spans="1:1" x14ac:dyDescent="0.25">
      <c r="A7" t="s">
        <v>5</v>
      </c>
    </row>
    <row r="8" spans="1:1" x14ac:dyDescent="0.25">
      <c r="A8" t="s">
        <v>6</v>
      </c>
    </row>
    <row r="10" spans="1:1" x14ac:dyDescent="0.25">
      <c r="A10" s="4" t="s">
        <v>7</v>
      </c>
    </row>
    <row r="11" spans="1:1" x14ac:dyDescent="0.25">
      <c r="A11" t="s">
        <v>8</v>
      </c>
    </row>
    <row r="12" spans="1:1" x14ac:dyDescent="0.25">
      <c r="A12" t="s">
        <v>3</v>
      </c>
    </row>
    <row r="13" spans="1:1" x14ac:dyDescent="0.25">
      <c r="A13" t="s">
        <v>9</v>
      </c>
    </row>
    <row r="14" spans="1:1" x14ac:dyDescent="0.25">
      <c r="A14" t="s">
        <v>10</v>
      </c>
    </row>
    <row r="15" spans="1:1" x14ac:dyDescent="0.25">
      <c r="A15" t="s">
        <v>11</v>
      </c>
    </row>
    <row r="18" spans="1:1" x14ac:dyDescent="0.25">
      <c r="A18" s="4" t="s">
        <v>12</v>
      </c>
    </row>
    <row r="19" spans="1:1" x14ac:dyDescent="0.25">
      <c r="A19" s="4" t="s">
        <v>13</v>
      </c>
    </row>
    <row r="20" spans="1:1" x14ac:dyDescent="0.25">
      <c r="A20" s="4" t="s">
        <v>14</v>
      </c>
    </row>
    <row r="21" spans="1:1" x14ac:dyDescent="0.25">
      <c r="A21" s="4"/>
    </row>
    <row r="22" spans="1:1" x14ac:dyDescent="0.25">
      <c r="A22" t="s">
        <v>15</v>
      </c>
    </row>
    <row r="23" spans="1:1" x14ac:dyDescent="0.25">
      <c r="A23" t="s">
        <v>16</v>
      </c>
    </row>
    <row r="24" spans="1:1" x14ac:dyDescent="0.25">
      <c r="A24" t="s">
        <v>17</v>
      </c>
    </row>
    <row r="25" spans="1:1" x14ac:dyDescent="0.25">
      <c r="A25" t="s">
        <v>18</v>
      </c>
    </row>
    <row r="26" spans="1:1" x14ac:dyDescent="0.25">
      <c r="A26" t="s">
        <v>19</v>
      </c>
    </row>
    <row r="27" spans="1:1" x14ac:dyDescent="0.25">
      <c r="A27" t="s">
        <v>20</v>
      </c>
    </row>
    <row r="28" spans="1:1" x14ac:dyDescent="0.25">
      <c r="A28" t="s">
        <v>21</v>
      </c>
    </row>
    <row r="29" spans="1:1" x14ac:dyDescent="0.25">
      <c r="A29" t="s">
        <v>22</v>
      </c>
    </row>
    <row r="30" spans="1:1" x14ac:dyDescent="0.25">
      <c r="A30" t="s">
        <v>23</v>
      </c>
    </row>
    <row r="31" spans="1:1" x14ac:dyDescent="0.25">
      <c r="A31" t="s">
        <v>24</v>
      </c>
    </row>
    <row r="40" spans="1:8" x14ac:dyDescent="0.25">
      <c r="A40" s="3" t="s">
        <v>25</v>
      </c>
      <c r="B40" s="3" t="s">
        <v>26</v>
      </c>
      <c r="C40" s="3"/>
      <c r="D40" s="3"/>
      <c r="E40" s="3"/>
      <c r="F40" s="3"/>
      <c r="G40" s="3"/>
      <c r="H40" s="3"/>
    </row>
    <row r="41" spans="1:8" x14ac:dyDescent="0.25">
      <c r="A41" s="3"/>
      <c r="B41" s="3" t="s">
        <v>27</v>
      </c>
      <c r="C41" s="3"/>
      <c r="D41" s="3"/>
      <c r="E41" s="3"/>
      <c r="F41" s="3"/>
      <c r="G41" s="3"/>
      <c r="H41" s="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B10AF-4D8D-4556-A884-2D094FFD7409}">
  <dimension ref="A1:F19"/>
  <sheetViews>
    <sheetView topLeftCell="A13" workbookViewId="0">
      <selection activeCell="F7" sqref="F7"/>
    </sheetView>
  </sheetViews>
  <sheetFormatPr defaultRowHeight="15" x14ac:dyDescent="0.25"/>
  <cols>
    <col min="1" max="1" width="19.42578125" bestFit="1" customWidth="1"/>
    <col min="2" max="2" width="42" customWidth="1"/>
    <col min="3" max="3" width="27.7109375" customWidth="1"/>
    <col min="4" max="4" width="21.7109375" style="6" bestFit="1" customWidth="1"/>
    <col min="5" max="5" width="10.42578125" bestFit="1" customWidth="1"/>
    <col min="6" max="6" width="15.140625" customWidth="1"/>
    <col min="7" max="7" width="10.42578125" customWidth="1"/>
    <col min="9" max="9" width="13.140625" customWidth="1"/>
    <col min="10" max="10" width="34.28515625" customWidth="1"/>
  </cols>
  <sheetData>
    <row r="1" spans="1:6" x14ac:dyDescent="0.25">
      <c r="A1" t="s">
        <v>271</v>
      </c>
      <c r="B1" t="s">
        <v>37</v>
      </c>
      <c r="C1" t="s">
        <v>272</v>
      </c>
      <c r="D1" s="6" t="s">
        <v>273</v>
      </c>
      <c r="E1" t="s">
        <v>274</v>
      </c>
      <c r="F1" t="s">
        <v>275</v>
      </c>
    </row>
    <row r="2" spans="1:6" x14ac:dyDescent="0.25">
      <c r="A2" s="36" t="s">
        <v>70</v>
      </c>
      <c r="B2" s="90" t="s">
        <v>32</v>
      </c>
      <c r="C2" s="15" t="str">
        <f>VLOOKUP(A2,Contactpersonen!A$2:B$11,2,FALSE)</f>
        <v>Doetinchem, Hoefbladveld 36</v>
      </c>
      <c r="D2" s="36" t="str">
        <f>VLOOKUP(B2,Aanvrager!A$1:B$10,2,FALSE)</f>
        <v>52.213167, 6.252195</v>
      </c>
      <c r="E2" s="3"/>
      <c r="F2" s="3"/>
    </row>
    <row r="3" spans="1:6" x14ac:dyDescent="0.25">
      <c r="A3" s="36" t="s">
        <v>70</v>
      </c>
      <c r="B3" s="90" t="s">
        <v>285</v>
      </c>
      <c r="C3" s="15" t="str">
        <f>VLOOKUP(A3,Contactpersonen!A$2:B$11,2,FALSE)</f>
        <v>Doetinchem, Hoefbladveld 36</v>
      </c>
      <c r="D3" s="36" t="str">
        <f>VLOOKUP(B3,Aanvrager!A$1:B$10,2,FALSE)</f>
        <v>52.099483, 6.312155</v>
      </c>
      <c r="E3" s="3"/>
      <c r="F3" s="46"/>
    </row>
    <row r="4" spans="1:6" x14ac:dyDescent="0.25">
      <c r="A4" s="36" t="s">
        <v>70</v>
      </c>
      <c r="B4" s="90" t="s">
        <v>282</v>
      </c>
      <c r="C4" s="15" t="str">
        <f>VLOOKUP(A4,Contactpersonen!A$2:B$11,2,FALSE)</f>
        <v>Doetinchem, Hoefbladveld 36</v>
      </c>
      <c r="D4" s="36" t="str">
        <f>VLOOKUP(B4,Aanvrager!A$1:B$10,2,FALSE)</f>
        <v>52.050797, 6.101821</v>
      </c>
      <c r="E4" s="3"/>
      <c r="F4" s="3"/>
    </row>
    <row r="5" spans="1:6" x14ac:dyDescent="0.25">
      <c r="A5" s="36" t="s">
        <v>70</v>
      </c>
      <c r="B5" s="65" t="s">
        <v>283</v>
      </c>
      <c r="C5" s="15" t="str">
        <f>VLOOKUP(A5,Contactpersonen!A$2:B$11,2,FALSE)</f>
        <v>Doetinchem, Hoefbladveld 36</v>
      </c>
      <c r="D5" s="36" t="str">
        <f>VLOOKUP(B5,Aanvrager!A$1:B$10,2,FALSE)</f>
        <v>52.099471, 6.312199</v>
      </c>
      <c r="E5" s="3"/>
      <c r="F5" s="3"/>
    </row>
    <row r="6" spans="1:6" x14ac:dyDescent="0.25">
      <c r="A6" s="36" t="s">
        <v>70</v>
      </c>
      <c r="B6" s="65" t="s">
        <v>281</v>
      </c>
      <c r="C6" s="15" t="str">
        <f>VLOOKUP(A6,Contactpersonen!A$2:B$11,2,FALSE)</f>
        <v>Doetinchem, Hoefbladveld 36</v>
      </c>
      <c r="D6" s="36" t="str">
        <f>VLOOKUP(B6,Aanvrager!A$1:B$10,2,FALSE)</f>
        <v>52.225779, 6.693554</v>
      </c>
      <c r="E6" s="3"/>
      <c r="F6" s="3"/>
    </row>
    <row r="7" spans="1:6" x14ac:dyDescent="0.25">
      <c r="A7" s="36" t="s">
        <v>70</v>
      </c>
      <c r="B7" s="65" t="s">
        <v>284</v>
      </c>
      <c r="C7" s="15" t="str">
        <f>VLOOKUP(A7,Contactpersonen!A$2:B$11,2,FALSE)</f>
        <v>Doetinchem, Hoefbladveld 36</v>
      </c>
      <c r="D7" s="36" t="str">
        <f>VLOOKUP(B7,Aanvrager!A$1:B$10,2,FALSE)</f>
        <v>52.052216, 6.372840</v>
      </c>
      <c r="E7" s="3"/>
      <c r="F7" s="3"/>
    </row>
    <row r="8" spans="1:6" x14ac:dyDescent="0.25">
      <c r="A8" s="88" t="s">
        <v>268</v>
      </c>
      <c r="B8" s="90" t="s">
        <v>285</v>
      </c>
      <c r="C8" s="15" t="str">
        <f>VLOOKUP(A8,Contactpersonen!A$2:B$11,2,FALSE)</f>
        <v>Geesteren, Scherpzichtdijk 1</v>
      </c>
      <c r="D8" s="36" t="str">
        <f>VLOOKUP(B8,Aanvrager!A$1:B$10,2,FALSE)</f>
        <v>52.099483, 6.312155</v>
      </c>
      <c r="E8" s="3"/>
      <c r="F8" s="3"/>
    </row>
    <row r="9" spans="1:6" x14ac:dyDescent="0.25">
      <c r="A9" s="88" t="s">
        <v>31</v>
      </c>
      <c r="B9" s="65" t="s">
        <v>283</v>
      </c>
      <c r="C9" s="15" t="str">
        <f>VLOOKUP(A9,Contactpersonen!A$2:B$11,2,FALSE)</f>
        <v>Harfsen, Deventerdijk 3</v>
      </c>
      <c r="D9" s="36" t="str">
        <f>VLOOKUP(B9,Aanvrager!A$1:B$10,2,FALSE)</f>
        <v>52.099471, 6.312199</v>
      </c>
      <c r="E9" s="3"/>
      <c r="F9" s="3"/>
    </row>
    <row r="10" spans="1:6" x14ac:dyDescent="0.25">
      <c r="A10" s="88" t="s">
        <v>79</v>
      </c>
      <c r="B10" s="90" t="s">
        <v>285</v>
      </c>
      <c r="C10" s="15" t="str">
        <f>VLOOKUP(A10,Contactpersonen!A$2:B$11,2,FALSE)</f>
        <v>Vorden, De Voornekamp 51</v>
      </c>
      <c r="D10" s="36" t="str">
        <f>VLOOKUP(B10,Aanvrager!A$1:B$10,2,FALSE)</f>
        <v>52.099483, 6.312155</v>
      </c>
      <c r="E10" s="3"/>
      <c r="F10" s="3"/>
    </row>
    <row r="11" spans="1:6" x14ac:dyDescent="0.25">
      <c r="A11" s="88" t="s">
        <v>79</v>
      </c>
      <c r="B11" s="65" t="s">
        <v>281</v>
      </c>
      <c r="C11" s="15" t="str">
        <f>VLOOKUP(A11,Contactpersonen!A$2:B$11,2,FALSE)</f>
        <v>Vorden, De Voornekamp 51</v>
      </c>
      <c r="D11" s="36" t="str">
        <f>VLOOKUP(B11,Aanvrager!A$1:B$10,2,FALSE)</f>
        <v>52.225779, 6.693554</v>
      </c>
      <c r="E11" s="3"/>
      <c r="F11" s="3"/>
    </row>
    <row r="12" spans="1:6" x14ac:dyDescent="0.25">
      <c r="A12" s="88" t="s">
        <v>79</v>
      </c>
      <c r="B12" s="90" t="s">
        <v>282</v>
      </c>
      <c r="C12" s="15" t="str">
        <f>VLOOKUP(A12,Contactpersonen!A$2:B$11,2,FALSE)</f>
        <v>Vorden, De Voornekamp 51</v>
      </c>
      <c r="D12" s="36" t="str">
        <f>VLOOKUP(B12,Aanvrager!A$1:B$10,2,FALSE)</f>
        <v>52.050797, 6.101821</v>
      </c>
      <c r="E12" s="3"/>
      <c r="F12" s="3"/>
    </row>
    <row r="13" spans="1:6" x14ac:dyDescent="0.25">
      <c r="A13" s="88" t="s">
        <v>33</v>
      </c>
      <c r="B13" s="90" t="s">
        <v>32</v>
      </c>
      <c r="C13" s="15" t="str">
        <f>VLOOKUP(A13,Contactpersonen!A$2:B$11,2,FALSE)</f>
        <v>Vorden, Prins Clauslaan 6</v>
      </c>
      <c r="D13" s="36" t="str">
        <f>VLOOKUP(B13,Aanvrager!A$1:B$10,2,FALSE)</f>
        <v>52.213167, 6.252195</v>
      </c>
      <c r="E13" s="3"/>
      <c r="F13" s="3"/>
    </row>
    <row r="14" spans="1:6" x14ac:dyDescent="0.25">
      <c r="A14" s="88" t="s">
        <v>33</v>
      </c>
      <c r="B14" s="90" t="s">
        <v>285</v>
      </c>
      <c r="C14" s="15" t="str">
        <f>VLOOKUP(A14,Contactpersonen!A$2:B$11,2,FALSE)</f>
        <v>Vorden, Prins Clauslaan 6</v>
      </c>
      <c r="D14" s="36" t="str">
        <f>VLOOKUP(B14,Aanvrager!A$1:B$10,2,FALSE)</f>
        <v>52.099483, 6.312155</v>
      </c>
      <c r="E14" s="3"/>
      <c r="F14" s="3"/>
    </row>
    <row r="15" spans="1:6" x14ac:dyDescent="0.25">
      <c r="A15" s="88" t="s">
        <v>33</v>
      </c>
      <c r="B15" s="90" t="s">
        <v>282</v>
      </c>
      <c r="C15" s="15" t="str">
        <f>VLOOKUP(A15,Contactpersonen!A$2:B$11,2,FALSE)</f>
        <v>Vorden, Prins Clauslaan 6</v>
      </c>
      <c r="D15" s="36" t="str">
        <f>VLOOKUP(B15,Aanvrager!A$1:B$10,2,FALSE)</f>
        <v>52.050797, 6.101821</v>
      </c>
      <c r="E15" s="3"/>
      <c r="F15" s="3"/>
    </row>
    <row r="16" spans="1:6" x14ac:dyDescent="0.25">
      <c r="A16" s="88" t="s">
        <v>33</v>
      </c>
      <c r="B16" s="65" t="s">
        <v>283</v>
      </c>
      <c r="C16" s="15" t="str">
        <f>VLOOKUP(A16,Contactpersonen!A$2:B$11,2,FALSE)</f>
        <v>Vorden, Prins Clauslaan 6</v>
      </c>
      <c r="D16" s="36" t="str">
        <f>VLOOKUP(B16,Aanvrager!A$1:B$10,2,FALSE)</f>
        <v>52.099471, 6.312199</v>
      </c>
      <c r="E16" s="3"/>
      <c r="F16" s="3"/>
    </row>
    <row r="17" spans="1:6" x14ac:dyDescent="0.25">
      <c r="A17" s="65" t="s">
        <v>33</v>
      </c>
      <c r="B17" s="65" t="s">
        <v>281</v>
      </c>
      <c r="C17" s="15" t="str">
        <f>VLOOKUP(A17,Contactpersonen!A$2:B$11,2,FALSE)</f>
        <v>Vorden, Prins Clauslaan 6</v>
      </c>
      <c r="D17" s="36" t="str">
        <f>VLOOKUP(B17,Aanvrager!A$1:B$10,2,FALSE)</f>
        <v>52.225779, 6.693554</v>
      </c>
      <c r="E17" s="3"/>
      <c r="F17" s="3"/>
    </row>
    <row r="18" spans="1:6" x14ac:dyDescent="0.25">
      <c r="A18" s="65" t="s">
        <v>33</v>
      </c>
      <c r="B18" s="65" t="s">
        <v>284</v>
      </c>
      <c r="C18" s="15" t="str">
        <f>VLOOKUP(A18,Contactpersonen!A$2:B$11,2,FALSE)</f>
        <v>Vorden, Prins Clauslaan 6</v>
      </c>
      <c r="D18" s="36" t="str">
        <f>VLOOKUP(B18,Aanvrager!A$1:B$10,2,FALSE)</f>
        <v>52.052216, 6.372840</v>
      </c>
      <c r="E18" s="3"/>
      <c r="F18" s="3"/>
    </row>
    <row r="19" spans="1:6" x14ac:dyDescent="0.25">
      <c r="A19" s="65"/>
      <c r="B19" s="65"/>
      <c r="C19" s="15" t="e">
        <f>VLOOKUP(A19,Contactpersonen!A$2:B$11,2,FALSE)</f>
        <v>#N/A</v>
      </c>
      <c r="D19" s="36" t="e">
        <f>VLOOKUP(B19,Aanvrager!A$1:B$10,2,FALSE)</f>
        <v>#N/A</v>
      </c>
      <c r="E19" s="3"/>
      <c r="F19" s="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0E5653A-BE94-4BBE-AB74-CC1C6B570111}">
          <x14:formula1>
            <xm:f>Aanvrager!$A$2:$A$18</xm:f>
          </x14:formula1>
          <xm:sqref>K2:K4 C2:C19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012D8-96EF-408A-BD6C-A32DD68EFFAA}">
  <dimension ref="A2:F10"/>
  <sheetViews>
    <sheetView workbookViewId="0">
      <selection activeCell="D15" sqref="D15"/>
    </sheetView>
  </sheetViews>
  <sheetFormatPr defaultRowHeight="15" x14ac:dyDescent="0.25"/>
  <cols>
    <col min="1" max="1" width="18.42578125" bestFit="1" customWidth="1"/>
    <col min="2" max="2" width="18.140625" bestFit="1" customWidth="1"/>
    <col min="3" max="3" width="22.42578125" bestFit="1" customWidth="1"/>
    <col min="4" max="4" width="19.85546875" bestFit="1" customWidth="1"/>
    <col min="5" max="5" width="24.7109375" bestFit="1" customWidth="1"/>
    <col min="6" max="6" width="14.5703125" bestFit="1" customWidth="1"/>
    <col min="7" max="7" width="18.5703125" bestFit="1" customWidth="1"/>
  </cols>
  <sheetData>
    <row r="2" spans="1:6" x14ac:dyDescent="0.25">
      <c r="A2" s="5" t="s">
        <v>271</v>
      </c>
      <c r="B2" t="s">
        <v>276</v>
      </c>
      <c r="D2" s="5" t="s">
        <v>46</v>
      </c>
      <c r="E2" s="5" t="s">
        <v>48</v>
      </c>
      <c r="F2" t="s">
        <v>277</v>
      </c>
    </row>
    <row r="3" spans="1:6" x14ac:dyDescent="0.25">
      <c r="A3" t="s">
        <v>33</v>
      </c>
      <c r="B3" s="89">
        <v>35</v>
      </c>
      <c r="D3" t="s">
        <v>290</v>
      </c>
      <c r="E3" t="s">
        <v>69</v>
      </c>
      <c r="F3" s="89">
        <v>1</v>
      </c>
    </row>
    <row r="4" spans="1:6" x14ac:dyDescent="0.25">
      <c r="A4" t="s">
        <v>70</v>
      </c>
      <c r="B4" s="89">
        <v>18</v>
      </c>
      <c r="D4" t="s">
        <v>33</v>
      </c>
      <c r="E4" t="s">
        <v>71</v>
      </c>
      <c r="F4" s="89">
        <v>1</v>
      </c>
    </row>
    <row r="5" spans="1:6" x14ac:dyDescent="0.25">
      <c r="A5" t="s">
        <v>268</v>
      </c>
      <c r="B5" s="89">
        <v>17</v>
      </c>
      <c r="E5" t="s">
        <v>74</v>
      </c>
      <c r="F5" s="89">
        <v>1</v>
      </c>
    </row>
    <row r="6" spans="1:6" x14ac:dyDescent="0.25">
      <c r="A6" t="s">
        <v>79</v>
      </c>
      <c r="B6" s="89">
        <v>9</v>
      </c>
      <c r="D6" t="s">
        <v>35</v>
      </c>
      <c r="E6" t="s">
        <v>169</v>
      </c>
      <c r="F6" s="89">
        <v>1</v>
      </c>
    </row>
    <row r="7" spans="1:6" x14ac:dyDescent="0.25">
      <c r="A7" t="s">
        <v>31</v>
      </c>
      <c r="B7" s="89">
        <v>6</v>
      </c>
      <c r="D7" t="s">
        <v>278</v>
      </c>
      <c r="F7" s="89">
        <v>4</v>
      </c>
    </row>
    <row r="8" spans="1:6" x14ac:dyDescent="0.25">
      <c r="A8" t="s">
        <v>68</v>
      </c>
      <c r="B8" s="89">
        <v>1</v>
      </c>
    </row>
    <row r="9" spans="1:6" x14ac:dyDescent="0.25">
      <c r="A9" t="s">
        <v>279</v>
      </c>
      <c r="B9" s="89"/>
    </row>
    <row r="10" spans="1:6" x14ac:dyDescent="0.25">
      <c r="A10" t="s">
        <v>278</v>
      </c>
      <c r="B10" s="89">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8EB-04F1-47DD-8132-BA503557C0F0}">
  <sheetPr>
    <tabColor rgb="FFFFC000"/>
  </sheetPr>
  <dimension ref="A1:J82"/>
  <sheetViews>
    <sheetView topLeftCell="A67" workbookViewId="0">
      <selection activeCell="I80" sqref="I80"/>
    </sheetView>
  </sheetViews>
  <sheetFormatPr defaultColWidth="9.140625" defaultRowHeight="12.75" x14ac:dyDescent="0.2"/>
  <cols>
    <col min="1" max="1" width="12.28515625" style="64" customWidth="1"/>
    <col min="2" max="16384" width="9.140625" style="49"/>
  </cols>
  <sheetData>
    <row r="1" spans="1:10" ht="14.25" x14ac:dyDescent="0.2">
      <c r="A1" s="59" t="s">
        <v>296</v>
      </c>
    </row>
    <row r="2" spans="1:10" x14ac:dyDescent="0.2">
      <c r="A2" s="60"/>
    </row>
    <row r="3" spans="1:10" ht="16.5" x14ac:dyDescent="0.25">
      <c r="A3" s="61" t="s">
        <v>297</v>
      </c>
      <c r="B3"/>
      <c r="C3"/>
      <c r="D3"/>
      <c r="E3"/>
      <c r="F3"/>
      <c r="G3"/>
      <c r="H3"/>
      <c r="I3"/>
      <c r="J3"/>
    </row>
    <row r="4" spans="1:10" ht="15" x14ac:dyDescent="0.25">
      <c r="A4" s="62"/>
      <c r="B4"/>
      <c r="C4"/>
      <c r="D4"/>
      <c r="E4"/>
      <c r="F4"/>
      <c r="G4"/>
      <c r="H4"/>
      <c r="I4"/>
      <c r="J4"/>
    </row>
    <row r="5" spans="1:10" ht="16.5" x14ac:dyDescent="0.25">
      <c r="A5" s="63" t="s">
        <v>84</v>
      </c>
      <c r="B5"/>
      <c r="C5"/>
      <c r="D5"/>
      <c r="E5"/>
      <c r="F5"/>
      <c r="G5"/>
      <c r="H5"/>
      <c r="I5"/>
      <c r="J5"/>
    </row>
    <row r="6" spans="1:10" ht="15" x14ac:dyDescent="0.25">
      <c r="A6" s="50"/>
      <c r="B6"/>
      <c r="C6"/>
      <c r="D6"/>
      <c r="E6"/>
      <c r="F6"/>
      <c r="G6"/>
      <c r="H6"/>
      <c r="I6"/>
      <c r="J6"/>
    </row>
    <row r="7" spans="1:10" ht="15" x14ac:dyDescent="0.25">
      <c r="A7" s="51" t="s">
        <v>85</v>
      </c>
      <c r="B7"/>
      <c r="C7"/>
      <c r="D7"/>
      <c r="E7"/>
      <c r="F7"/>
      <c r="G7"/>
      <c r="H7"/>
      <c r="I7"/>
      <c r="J7"/>
    </row>
    <row r="8" spans="1:10" ht="15" x14ac:dyDescent="0.25">
      <c r="A8" s="51" t="s">
        <v>86</v>
      </c>
      <c r="B8"/>
      <c r="C8"/>
      <c r="D8"/>
      <c r="E8"/>
      <c r="F8"/>
      <c r="G8"/>
      <c r="H8"/>
      <c r="I8"/>
      <c r="J8"/>
    </row>
    <row r="9" spans="1:10" ht="15" x14ac:dyDescent="0.25">
      <c r="A9" s="51" t="s">
        <v>87</v>
      </c>
      <c r="B9"/>
      <c r="C9"/>
      <c r="D9"/>
      <c r="E9"/>
      <c r="F9"/>
      <c r="G9"/>
      <c r="H9"/>
      <c r="I9"/>
      <c r="J9"/>
    </row>
    <row r="10" spans="1:10" ht="15" x14ac:dyDescent="0.25">
      <c r="A10" s="51" t="s">
        <v>88</v>
      </c>
      <c r="B10"/>
      <c r="C10"/>
      <c r="D10"/>
      <c r="E10"/>
      <c r="F10"/>
      <c r="G10"/>
      <c r="H10"/>
      <c r="I10"/>
      <c r="J10"/>
    </row>
    <row r="11" spans="1:10" ht="15" x14ac:dyDescent="0.25">
      <c r="A11" s="62"/>
      <c r="B11"/>
      <c r="C11"/>
      <c r="D11"/>
      <c r="E11"/>
      <c r="F11"/>
      <c r="G11"/>
      <c r="H11"/>
      <c r="I11"/>
      <c r="J11"/>
    </row>
    <row r="12" spans="1:10" ht="16.5" x14ac:dyDescent="0.25">
      <c r="A12" s="63" t="s">
        <v>89</v>
      </c>
      <c r="B12"/>
      <c r="C12"/>
      <c r="D12"/>
      <c r="E12"/>
      <c r="F12"/>
      <c r="G12"/>
      <c r="H12"/>
      <c r="I12"/>
      <c r="J12"/>
    </row>
    <row r="13" spans="1:10" ht="15" x14ac:dyDescent="0.25">
      <c r="A13" s="62"/>
      <c r="B13"/>
      <c r="C13"/>
      <c r="D13"/>
      <c r="E13"/>
      <c r="F13"/>
      <c r="G13"/>
      <c r="H13"/>
      <c r="I13"/>
      <c r="J13"/>
    </row>
    <row r="14" spans="1:10" ht="16.5" x14ac:dyDescent="0.25">
      <c r="A14" s="61" t="s">
        <v>298</v>
      </c>
      <c r="B14"/>
      <c r="C14"/>
      <c r="D14"/>
      <c r="E14"/>
      <c r="F14"/>
      <c r="G14"/>
      <c r="H14"/>
      <c r="I14"/>
      <c r="J14"/>
    </row>
    <row r="15" spans="1:10" ht="15" x14ac:dyDescent="0.25">
      <c r="A15" s="50"/>
      <c r="B15"/>
      <c r="C15"/>
      <c r="D15"/>
      <c r="E15"/>
      <c r="F15"/>
      <c r="G15"/>
      <c r="H15"/>
      <c r="I15"/>
      <c r="J15"/>
    </row>
    <row r="16" spans="1:10" ht="16.5" x14ac:dyDescent="0.25">
      <c r="A16" s="47" t="s">
        <v>90</v>
      </c>
      <c r="B16"/>
      <c r="C16"/>
      <c r="D16"/>
      <c r="E16"/>
      <c r="F16"/>
      <c r="G16"/>
      <c r="H16"/>
      <c r="I16"/>
      <c r="J16"/>
    </row>
    <row r="17" spans="1:10" ht="16.5" x14ac:dyDescent="0.25">
      <c r="A17" s="48" t="s">
        <v>91</v>
      </c>
      <c r="B17"/>
      <c r="C17"/>
      <c r="D17"/>
      <c r="E17"/>
      <c r="F17"/>
      <c r="G17"/>
      <c r="H17"/>
      <c r="I17"/>
      <c r="J17"/>
    </row>
    <row r="18" spans="1:10" ht="16.5" x14ac:dyDescent="0.25">
      <c r="A18" s="48" t="s">
        <v>92</v>
      </c>
      <c r="B18"/>
      <c r="C18"/>
      <c r="D18"/>
      <c r="E18"/>
      <c r="F18"/>
      <c r="G18"/>
      <c r="H18"/>
      <c r="I18"/>
      <c r="J18"/>
    </row>
    <row r="19" spans="1:10" ht="16.5" x14ac:dyDescent="0.25">
      <c r="A19" s="48" t="s">
        <v>93</v>
      </c>
      <c r="B19"/>
      <c r="C19"/>
      <c r="D19"/>
      <c r="E19"/>
      <c r="F19"/>
      <c r="G19"/>
      <c r="H19"/>
      <c r="I19"/>
      <c r="J19"/>
    </row>
    <row r="20" spans="1:10" ht="16.5" x14ac:dyDescent="0.25">
      <c r="A20" s="48" t="s">
        <v>94</v>
      </c>
      <c r="B20"/>
      <c r="C20"/>
      <c r="D20"/>
      <c r="E20"/>
      <c r="F20"/>
      <c r="G20"/>
      <c r="H20"/>
      <c r="I20"/>
      <c r="J20"/>
    </row>
    <row r="21" spans="1:10" ht="16.5" x14ac:dyDescent="0.25">
      <c r="A21" s="48" t="s">
        <v>95</v>
      </c>
      <c r="B21"/>
      <c r="C21"/>
      <c r="D21"/>
      <c r="E21"/>
      <c r="F21"/>
      <c r="G21"/>
      <c r="H21"/>
      <c r="I21"/>
      <c r="J21"/>
    </row>
    <row r="22" spans="1:10" ht="16.5" x14ac:dyDescent="0.25">
      <c r="A22" s="48" t="s">
        <v>96</v>
      </c>
      <c r="B22"/>
      <c r="C22"/>
      <c r="D22"/>
      <c r="E22"/>
      <c r="F22"/>
      <c r="G22"/>
      <c r="H22"/>
      <c r="I22"/>
      <c r="J22"/>
    </row>
    <row r="23" spans="1:10" ht="16.5" x14ac:dyDescent="0.25">
      <c r="A23" s="48" t="s">
        <v>97</v>
      </c>
      <c r="B23"/>
      <c r="C23"/>
      <c r="D23"/>
      <c r="E23"/>
      <c r="F23"/>
      <c r="G23"/>
      <c r="H23"/>
      <c r="I23"/>
      <c r="J23"/>
    </row>
    <row r="24" spans="1:10" ht="15" x14ac:dyDescent="0.25">
      <c r="B24"/>
      <c r="C24"/>
      <c r="D24"/>
      <c r="E24"/>
      <c r="F24"/>
      <c r="G24"/>
      <c r="H24"/>
      <c r="I24"/>
      <c r="J24"/>
    </row>
    <row r="25" spans="1:10" ht="16.5" x14ac:dyDescent="0.25">
      <c r="A25" s="47" t="s">
        <v>98</v>
      </c>
      <c r="B25"/>
      <c r="C25"/>
      <c r="D25"/>
      <c r="E25"/>
      <c r="F25"/>
      <c r="G25"/>
      <c r="H25"/>
      <c r="I25"/>
      <c r="J25"/>
    </row>
    <row r="26" spans="1:10" ht="16.5" x14ac:dyDescent="0.25">
      <c r="A26" s="48" t="s">
        <v>99</v>
      </c>
      <c r="B26"/>
      <c r="C26"/>
      <c r="D26"/>
      <c r="E26"/>
      <c r="F26"/>
      <c r="G26"/>
      <c r="H26"/>
      <c r="I26"/>
      <c r="J26"/>
    </row>
    <row r="27" spans="1:10" ht="15" x14ac:dyDescent="0.25">
      <c r="A27" s="50"/>
      <c r="B27"/>
      <c r="C27"/>
      <c r="D27"/>
      <c r="E27"/>
      <c r="F27"/>
      <c r="G27"/>
      <c r="H27"/>
      <c r="I27"/>
      <c r="J27"/>
    </row>
    <row r="28" spans="1:10" ht="16.5" x14ac:dyDescent="0.25">
      <c r="A28" s="47" t="s">
        <v>100</v>
      </c>
      <c r="B28"/>
      <c r="C28"/>
      <c r="D28"/>
      <c r="E28"/>
      <c r="F28"/>
      <c r="G28"/>
      <c r="H28"/>
      <c r="I28"/>
      <c r="J28"/>
    </row>
    <row r="29" spans="1:10" ht="15" x14ac:dyDescent="0.25">
      <c r="A29" s="50"/>
      <c r="B29"/>
      <c r="C29"/>
      <c r="D29"/>
      <c r="E29"/>
      <c r="F29"/>
      <c r="G29"/>
      <c r="H29"/>
      <c r="I29"/>
      <c r="J29"/>
    </row>
    <row r="30" spans="1:10" ht="16.5" x14ac:dyDescent="0.25">
      <c r="A30" s="48" t="s">
        <v>101</v>
      </c>
      <c r="B30"/>
      <c r="C30"/>
      <c r="D30"/>
      <c r="E30"/>
      <c r="F30"/>
      <c r="G30"/>
      <c r="H30"/>
      <c r="I30"/>
      <c r="J30"/>
    </row>
    <row r="31" spans="1:10" ht="16.5" x14ac:dyDescent="0.25">
      <c r="A31" s="48" t="s">
        <v>102</v>
      </c>
      <c r="B31"/>
      <c r="C31"/>
      <c r="D31"/>
      <c r="E31"/>
      <c r="F31"/>
      <c r="G31"/>
      <c r="H31"/>
      <c r="I31"/>
      <c r="J31"/>
    </row>
    <row r="32" spans="1:10" ht="16.5" x14ac:dyDescent="0.25">
      <c r="A32" s="48" t="s">
        <v>103</v>
      </c>
      <c r="B32"/>
      <c r="C32"/>
      <c r="D32"/>
      <c r="E32"/>
      <c r="F32"/>
      <c r="G32"/>
      <c r="H32"/>
      <c r="I32"/>
      <c r="J32"/>
    </row>
    <row r="33" spans="1:10" ht="16.5" x14ac:dyDescent="0.25">
      <c r="A33" s="48" t="s">
        <v>104</v>
      </c>
      <c r="B33"/>
      <c r="C33"/>
      <c r="D33"/>
      <c r="E33"/>
      <c r="F33"/>
      <c r="G33"/>
      <c r="H33"/>
      <c r="I33"/>
      <c r="J33"/>
    </row>
    <row r="34" spans="1:10" ht="16.5" x14ac:dyDescent="0.25">
      <c r="A34" s="48" t="s">
        <v>105</v>
      </c>
      <c r="B34"/>
      <c r="C34"/>
      <c r="D34"/>
      <c r="E34"/>
      <c r="F34"/>
      <c r="G34"/>
      <c r="H34"/>
      <c r="I34"/>
      <c r="J34"/>
    </row>
    <row r="35" spans="1:10" ht="16.5" x14ac:dyDescent="0.25">
      <c r="A35" s="48" t="s">
        <v>106</v>
      </c>
      <c r="B35"/>
      <c r="C35"/>
      <c r="D35"/>
      <c r="E35"/>
      <c r="F35"/>
      <c r="G35"/>
      <c r="H35"/>
      <c r="I35"/>
      <c r="J35"/>
    </row>
    <row r="36" spans="1:10" ht="16.5" x14ac:dyDescent="0.25">
      <c r="A36" s="48" t="s">
        <v>107</v>
      </c>
      <c r="B36" s="48"/>
      <c r="C36" s="48"/>
      <c r="D36" s="48"/>
      <c r="E36" s="48"/>
      <c r="F36"/>
      <c r="G36"/>
      <c r="H36"/>
      <c r="I36"/>
      <c r="J36"/>
    </row>
    <row r="37" spans="1:10" ht="16.5" x14ac:dyDescent="0.25">
      <c r="A37" s="48" t="s">
        <v>108</v>
      </c>
      <c r="B37" s="48"/>
      <c r="C37" s="48"/>
      <c r="D37" s="48"/>
      <c r="E37" s="48"/>
      <c r="F37"/>
      <c r="G37"/>
      <c r="H37"/>
      <c r="I37"/>
      <c r="J37"/>
    </row>
    <row r="38" spans="1:10" ht="16.5" x14ac:dyDescent="0.25">
      <c r="A38" s="48" t="s">
        <v>109</v>
      </c>
      <c r="B38" s="48"/>
      <c r="C38" s="48"/>
      <c r="D38" s="48"/>
      <c r="E38" s="48"/>
      <c r="F38"/>
      <c r="G38"/>
      <c r="H38"/>
      <c r="I38"/>
      <c r="J38"/>
    </row>
    <row r="39" spans="1:10" ht="16.5" x14ac:dyDescent="0.25">
      <c r="A39" s="48" t="s">
        <v>110</v>
      </c>
      <c r="B39" s="48"/>
      <c r="C39" s="48"/>
      <c r="D39" s="48"/>
      <c r="E39" s="48"/>
      <c r="F39"/>
      <c r="G39"/>
      <c r="H39"/>
      <c r="I39"/>
      <c r="J39"/>
    </row>
    <row r="40" spans="1:10" ht="16.5" x14ac:dyDescent="0.25">
      <c r="A40" s="48" t="s">
        <v>111</v>
      </c>
      <c r="B40" s="48"/>
      <c r="C40" s="48"/>
      <c r="D40" s="48"/>
      <c r="E40" s="48"/>
      <c r="F40"/>
      <c r="G40"/>
      <c r="H40"/>
      <c r="I40"/>
      <c r="J40"/>
    </row>
    <row r="41" spans="1:10" ht="16.5" x14ac:dyDescent="0.25">
      <c r="A41" s="48"/>
      <c r="B41" s="48"/>
      <c r="C41" s="48"/>
      <c r="D41" s="48"/>
      <c r="E41" s="48"/>
      <c r="F41"/>
      <c r="G41"/>
      <c r="H41"/>
      <c r="I41"/>
      <c r="J41"/>
    </row>
    <row r="42" spans="1:10" ht="16.5" x14ac:dyDescent="0.25">
      <c r="A42" s="48"/>
      <c r="B42"/>
      <c r="C42"/>
      <c r="D42"/>
      <c r="E42"/>
      <c r="F42"/>
      <c r="G42"/>
      <c r="H42"/>
      <c r="I42"/>
      <c r="J42"/>
    </row>
    <row r="43" spans="1:10" ht="16.5" x14ac:dyDescent="0.25">
      <c r="A43" s="48" t="s">
        <v>112</v>
      </c>
      <c r="B43"/>
      <c r="C43"/>
      <c r="D43"/>
      <c r="E43"/>
      <c r="F43"/>
      <c r="G43"/>
      <c r="H43"/>
      <c r="I43"/>
      <c r="J43"/>
    </row>
    <row r="44" spans="1:10" ht="16.5" x14ac:dyDescent="0.25">
      <c r="A44" s="48" t="s">
        <v>113</v>
      </c>
      <c r="B44"/>
      <c r="C44"/>
      <c r="D44"/>
      <c r="E44"/>
      <c r="F44"/>
      <c r="G44"/>
      <c r="H44"/>
      <c r="I44"/>
      <c r="J44"/>
    </row>
    <row r="45" spans="1:10" ht="16.5" x14ac:dyDescent="0.25">
      <c r="A45" s="48" t="s">
        <v>114</v>
      </c>
      <c r="B45"/>
      <c r="C45"/>
      <c r="D45"/>
      <c r="E45"/>
      <c r="F45"/>
      <c r="G45"/>
      <c r="H45"/>
      <c r="I45"/>
      <c r="J45"/>
    </row>
    <row r="46" spans="1:10" ht="16.5" x14ac:dyDescent="0.25">
      <c r="A46" s="48"/>
      <c r="B46"/>
      <c r="C46"/>
      <c r="D46"/>
      <c r="E46"/>
      <c r="F46"/>
      <c r="G46"/>
      <c r="H46"/>
      <c r="I46"/>
      <c r="J46"/>
    </row>
    <row r="47" spans="1:10" ht="15" x14ac:dyDescent="0.25">
      <c r="A47" s="50"/>
      <c r="B47"/>
      <c r="C47"/>
      <c r="D47"/>
      <c r="E47"/>
      <c r="F47"/>
      <c r="G47"/>
      <c r="H47"/>
      <c r="I47"/>
      <c r="J47"/>
    </row>
    <row r="48" spans="1:10" ht="16.5" x14ac:dyDescent="0.25">
      <c r="A48" s="47" t="s">
        <v>115</v>
      </c>
      <c r="B48"/>
      <c r="C48"/>
      <c r="D48"/>
      <c r="E48"/>
      <c r="F48"/>
      <c r="G48"/>
      <c r="H48"/>
      <c r="I48"/>
      <c r="J48"/>
    </row>
    <row r="49" spans="1:10" ht="16.5" x14ac:dyDescent="0.25">
      <c r="A49" s="48" t="s">
        <v>116</v>
      </c>
      <c r="B49" s="48"/>
      <c r="C49"/>
      <c r="D49"/>
      <c r="E49"/>
      <c r="F49"/>
      <c r="G49"/>
      <c r="H49"/>
      <c r="I49"/>
      <c r="J49"/>
    </row>
    <row r="50" spans="1:10" ht="16.5" x14ac:dyDescent="0.25">
      <c r="A50" s="48" t="s">
        <v>117</v>
      </c>
      <c r="B50" s="48"/>
      <c r="C50"/>
      <c r="D50"/>
      <c r="E50"/>
      <c r="F50"/>
      <c r="G50"/>
      <c r="H50"/>
      <c r="I50"/>
      <c r="J50"/>
    </row>
    <row r="51" spans="1:10" ht="16.5" x14ac:dyDescent="0.25">
      <c r="A51" s="48" t="s">
        <v>118</v>
      </c>
      <c r="B51" s="48" t="s">
        <v>51</v>
      </c>
      <c r="J51"/>
    </row>
    <row r="52" spans="1:10" ht="16.5" x14ac:dyDescent="0.25">
      <c r="A52" s="48" t="s">
        <v>118</v>
      </c>
      <c r="B52" s="48" t="s">
        <v>52</v>
      </c>
      <c r="I52"/>
      <c r="J52"/>
    </row>
    <row r="53" spans="1:10" ht="16.5" x14ac:dyDescent="0.25">
      <c r="A53" s="48" t="s">
        <v>118</v>
      </c>
      <c r="B53" s="48" t="s">
        <v>53</v>
      </c>
      <c r="H53"/>
      <c r="I53"/>
      <c r="J53"/>
    </row>
    <row r="54" spans="1:10" ht="16.5" x14ac:dyDescent="0.25">
      <c r="A54" s="48" t="s">
        <v>118</v>
      </c>
      <c r="B54" s="48" t="s">
        <v>54</v>
      </c>
      <c r="G54"/>
      <c r="H54"/>
      <c r="I54"/>
      <c r="J54"/>
    </row>
    <row r="55" spans="1:10" ht="16.5" x14ac:dyDescent="0.25">
      <c r="A55" s="48" t="s">
        <v>118</v>
      </c>
      <c r="B55" s="48" t="s">
        <v>55</v>
      </c>
      <c r="F55"/>
      <c r="G55"/>
      <c r="H55"/>
      <c r="I55"/>
      <c r="J55"/>
    </row>
    <row r="56" spans="1:10" ht="16.5" x14ac:dyDescent="0.25">
      <c r="A56" s="48" t="s">
        <v>118</v>
      </c>
      <c r="B56" s="48" t="s">
        <v>56</v>
      </c>
      <c r="E56"/>
      <c r="F56"/>
      <c r="G56"/>
      <c r="H56"/>
      <c r="I56"/>
      <c r="J56"/>
    </row>
    <row r="57" spans="1:10" ht="16.5" x14ac:dyDescent="0.25">
      <c r="A57" s="48" t="s">
        <v>118</v>
      </c>
      <c r="B57" s="48" t="s">
        <v>57</v>
      </c>
      <c r="D57"/>
      <c r="E57"/>
      <c r="F57"/>
      <c r="G57"/>
      <c r="H57"/>
      <c r="I57"/>
      <c r="J57"/>
    </row>
    <row r="58" spans="1:10" ht="16.5" x14ac:dyDescent="0.25">
      <c r="A58" s="48" t="s">
        <v>118</v>
      </c>
      <c r="B58" s="48" t="s">
        <v>58</v>
      </c>
      <c r="C58"/>
      <c r="D58"/>
      <c r="E58"/>
      <c r="F58"/>
      <c r="G58"/>
      <c r="H58"/>
      <c r="I58"/>
      <c r="J58"/>
    </row>
    <row r="59" spans="1:10" ht="16.5" x14ac:dyDescent="0.25">
      <c r="A59" s="48" t="s">
        <v>119</v>
      </c>
      <c r="B59" s="48"/>
      <c r="C59"/>
      <c r="D59"/>
      <c r="E59"/>
      <c r="F59"/>
      <c r="G59"/>
      <c r="H59"/>
      <c r="I59"/>
      <c r="J59"/>
    </row>
    <row r="60" spans="1:10" ht="16.5" x14ac:dyDescent="0.25">
      <c r="A60" s="48" t="s">
        <v>120</v>
      </c>
      <c r="I60"/>
      <c r="J60"/>
    </row>
    <row r="61" spans="1:10" ht="16.5" x14ac:dyDescent="0.25">
      <c r="A61" s="48" t="s">
        <v>121</v>
      </c>
      <c r="H61"/>
      <c r="I61"/>
      <c r="J61"/>
    </row>
    <row r="62" spans="1:10" ht="16.5" x14ac:dyDescent="0.25">
      <c r="A62" s="48" t="s">
        <v>122</v>
      </c>
      <c r="G62"/>
      <c r="H62"/>
      <c r="I62"/>
      <c r="J62"/>
    </row>
    <row r="63" spans="1:10" ht="16.5" x14ac:dyDescent="0.25">
      <c r="A63" s="48" t="s">
        <v>123</v>
      </c>
      <c r="E63"/>
      <c r="F63"/>
      <c r="G63"/>
      <c r="H63"/>
      <c r="I63"/>
      <c r="J63"/>
    </row>
    <row r="64" spans="1:10" ht="16.5" x14ac:dyDescent="0.25">
      <c r="A64" s="48" t="s">
        <v>124</v>
      </c>
      <c r="D64"/>
      <c r="E64"/>
      <c r="F64"/>
      <c r="G64"/>
      <c r="H64"/>
      <c r="I64"/>
      <c r="J64"/>
    </row>
    <row r="65" spans="1:10" ht="16.5" x14ac:dyDescent="0.25">
      <c r="A65" s="48" t="s">
        <v>125</v>
      </c>
      <c r="C65"/>
      <c r="D65"/>
      <c r="E65"/>
      <c r="F65"/>
      <c r="G65"/>
      <c r="H65"/>
      <c r="I65"/>
      <c r="J65"/>
    </row>
    <row r="66" spans="1:10" ht="16.5" x14ac:dyDescent="0.25">
      <c r="A66" s="48" t="s">
        <v>126</v>
      </c>
      <c r="B66"/>
      <c r="C66"/>
      <c r="D66"/>
      <c r="E66"/>
      <c r="F66"/>
      <c r="G66"/>
      <c r="H66"/>
      <c r="I66"/>
      <c r="J66"/>
    </row>
    <row r="67" spans="1:10" ht="16.5" x14ac:dyDescent="0.25">
      <c r="A67" s="48"/>
      <c r="B67"/>
      <c r="C67"/>
      <c r="D67"/>
    </row>
    <row r="68" spans="1:10" ht="16.5" x14ac:dyDescent="0.25">
      <c r="A68" s="48"/>
      <c r="B68"/>
      <c r="C68"/>
      <c r="D68"/>
      <c r="E68"/>
      <c r="F68"/>
      <c r="G68"/>
      <c r="H68"/>
      <c r="I68"/>
      <c r="J68"/>
    </row>
    <row r="69" spans="1:10" ht="16.5" x14ac:dyDescent="0.25">
      <c r="A69" s="54" t="s">
        <v>127</v>
      </c>
      <c r="B69" s="3"/>
      <c r="C69" s="3"/>
      <c r="D69" s="3"/>
      <c r="E69" s="3"/>
      <c r="F69" s="3"/>
      <c r="G69"/>
      <c r="H69"/>
      <c r="I69"/>
      <c r="J69"/>
    </row>
    <row r="70" spans="1:10" ht="16.5" x14ac:dyDescent="0.25">
      <c r="A70" s="54" t="s">
        <v>128</v>
      </c>
      <c r="B70" s="3"/>
      <c r="C70" s="3"/>
      <c r="D70" s="3"/>
      <c r="E70" s="3"/>
      <c r="F70" s="3"/>
      <c r="G70"/>
      <c r="H70"/>
      <c r="I70"/>
      <c r="J70"/>
    </row>
    <row r="71" spans="1:10" ht="16.5" x14ac:dyDescent="0.25">
      <c r="A71" s="54" t="s">
        <v>129</v>
      </c>
      <c r="B71" s="3"/>
      <c r="C71" s="3"/>
      <c r="D71" s="3"/>
      <c r="E71" s="3"/>
      <c r="F71" s="3"/>
      <c r="G71"/>
      <c r="H71"/>
      <c r="I71"/>
      <c r="J71"/>
    </row>
    <row r="72" spans="1:10" ht="16.5" x14ac:dyDescent="0.25">
      <c r="A72" s="54" t="s">
        <v>130</v>
      </c>
      <c r="B72" s="3"/>
      <c r="C72" s="3"/>
      <c r="D72" s="3"/>
      <c r="E72" s="3"/>
      <c r="F72" s="3"/>
      <c r="G72"/>
      <c r="H72"/>
      <c r="I72"/>
      <c r="J72"/>
    </row>
    <row r="73" spans="1:10" ht="16.5" x14ac:dyDescent="0.25">
      <c r="A73" s="54"/>
      <c r="B73" s="3"/>
      <c r="C73" s="3"/>
      <c r="D73" s="3"/>
      <c r="E73" s="3"/>
      <c r="F73" s="3"/>
      <c r="G73"/>
      <c r="H73"/>
      <c r="I73"/>
      <c r="J73"/>
    </row>
    <row r="74" spans="1:10" ht="15" x14ac:dyDescent="0.25">
      <c r="A74" s="55"/>
      <c r="B74" s="3"/>
      <c r="C74" s="3"/>
      <c r="D74" s="3"/>
      <c r="E74" s="3"/>
      <c r="F74" s="3"/>
      <c r="G74"/>
      <c r="H74"/>
      <c r="I74"/>
      <c r="J74"/>
    </row>
    <row r="75" spans="1:10" ht="16.5" x14ac:dyDescent="0.25">
      <c r="A75" s="56" t="s">
        <v>131</v>
      </c>
      <c r="B75" s="3"/>
      <c r="C75" s="3"/>
      <c r="D75" s="3"/>
      <c r="E75" s="3"/>
      <c r="F75" s="3"/>
      <c r="G75"/>
      <c r="H75"/>
      <c r="I75"/>
      <c r="J75"/>
    </row>
    <row r="76" spans="1:10" ht="15" x14ac:dyDescent="0.25">
      <c r="A76" s="55"/>
      <c r="B76" s="3"/>
      <c r="C76" s="3"/>
      <c r="D76" s="3"/>
      <c r="E76" s="3"/>
      <c r="F76" s="3"/>
      <c r="G76"/>
      <c r="H76"/>
      <c r="I76"/>
      <c r="J76"/>
    </row>
    <row r="77" spans="1:10" ht="16.5" x14ac:dyDescent="0.25">
      <c r="A77" s="57"/>
      <c r="B77" s="3"/>
      <c r="C77" s="3"/>
      <c r="D77" s="3"/>
      <c r="E77" s="3"/>
      <c r="F77" s="3"/>
      <c r="G77"/>
      <c r="H77"/>
      <c r="I77"/>
      <c r="J77"/>
    </row>
    <row r="78" spans="1:10" ht="16.5" x14ac:dyDescent="0.25">
      <c r="A78" s="54" t="s">
        <v>132</v>
      </c>
      <c r="B78" s="3"/>
      <c r="C78" s="3"/>
      <c r="D78" s="3"/>
      <c r="E78" s="3"/>
      <c r="F78" s="3"/>
      <c r="G78"/>
      <c r="H78"/>
      <c r="I78"/>
      <c r="J78"/>
    </row>
    <row r="79" spans="1:10" ht="16.5" x14ac:dyDescent="0.25">
      <c r="A79" s="54" t="s">
        <v>133</v>
      </c>
      <c r="B79" s="3"/>
      <c r="C79" s="3"/>
      <c r="D79" s="3"/>
      <c r="E79" s="3"/>
      <c r="F79" s="3"/>
      <c r="G79"/>
      <c r="H79"/>
      <c r="I79"/>
      <c r="J79"/>
    </row>
    <row r="80" spans="1:10" ht="16.5" x14ac:dyDescent="0.25">
      <c r="A80" s="54" t="s">
        <v>134</v>
      </c>
      <c r="B80" s="3"/>
      <c r="C80" s="3"/>
      <c r="D80" s="3"/>
      <c r="E80" s="3"/>
      <c r="F80" s="3"/>
      <c r="G80"/>
      <c r="H80"/>
      <c r="I80"/>
      <c r="J80"/>
    </row>
    <row r="81" spans="1:10" ht="15" x14ac:dyDescent="0.25">
      <c r="A81" s="62"/>
      <c r="B81"/>
      <c r="C81"/>
      <c r="D81"/>
      <c r="E81"/>
      <c r="F81"/>
      <c r="G81"/>
      <c r="H81"/>
      <c r="I81"/>
      <c r="J81"/>
    </row>
    <row r="82" spans="1:10" ht="15" x14ac:dyDescent="0.25">
      <c r="A82" s="6"/>
      <c r="B82"/>
      <c r="C82"/>
      <c r="D82"/>
      <c r="E8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3E9-27D4-4B7C-9130-F3881718CE07}">
  <sheetPr>
    <tabColor theme="9" tint="0.59999389629810485"/>
  </sheetPr>
  <dimension ref="A1:D49"/>
  <sheetViews>
    <sheetView zoomScaleNormal="100" workbookViewId="0">
      <selection activeCell="A2" sqref="A2:A7"/>
    </sheetView>
  </sheetViews>
  <sheetFormatPr defaultRowHeight="15" customHeight="1" x14ac:dyDescent="0.25"/>
  <cols>
    <col min="1" max="1" width="44.140625" bestFit="1" customWidth="1"/>
    <col min="2" max="3" width="44.140625" customWidth="1"/>
    <col min="5" max="5" width="46.140625" bestFit="1" customWidth="1"/>
    <col min="6" max="6" width="14.5703125" bestFit="1" customWidth="1"/>
  </cols>
  <sheetData>
    <row r="1" spans="1:4" x14ac:dyDescent="0.25">
      <c r="A1" s="4" t="s">
        <v>28</v>
      </c>
      <c r="B1" s="4" t="s">
        <v>29</v>
      </c>
      <c r="C1" s="4" t="s">
        <v>30</v>
      </c>
      <c r="D1" s="4"/>
    </row>
    <row r="2" spans="1:4" ht="15" customHeight="1" x14ac:dyDescent="0.25">
      <c r="A2" s="25" t="s">
        <v>32</v>
      </c>
      <c r="B2" s="25" t="s">
        <v>289</v>
      </c>
      <c r="C2" s="16" t="s">
        <v>31</v>
      </c>
    </row>
    <row r="3" spans="1:4" ht="15" customHeight="1" x14ac:dyDescent="0.25">
      <c r="A3" s="25" t="s">
        <v>285</v>
      </c>
      <c r="B3" s="25" t="s">
        <v>288</v>
      </c>
      <c r="C3" s="18" t="s">
        <v>33</v>
      </c>
    </row>
    <row r="4" spans="1:4" ht="15" customHeight="1" x14ac:dyDescent="0.25">
      <c r="A4" s="25" t="s">
        <v>282</v>
      </c>
      <c r="B4" s="25" t="s">
        <v>287</v>
      </c>
      <c r="C4" s="16" t="s">
        <v>290</v>
      </c>
    </row>
    <row r="5" spans="1:4" ht="15" customHeight="1" x14ac:dyDescent="0.25">
      <c r="A5" s="15" t="s">
        <v>283</v>
      </c>
      <c r="B5" s="25" t="s">
        <v>34</v>
      </c>
      <c r="C5" s="16" t="s">
        <v>79</v>
      </c>
    </row>
    <row r="6" spans="1:4" ht="15" customHeight="1" x14ac:dyDescent="0.25">
      <c r="A6" s="15" t="s">
        <v>281</v>
      </c>
      <c r="B6" s="25" t="s">
        <v>291</v>
      </c>
      <c r="C6" s="16" t="s">
        <v>280</v>
      </c>
    </row>
    <row r="7" spans="1:4" ht="15" customHeight="1" x14ac:dyDescent="0.25">
      <c r="A7" s="15" t="s">
        <v>284</v>
      </c>
      <c r="B7" s="25" t="s">
        <v>286</v>
      </c>
      <c r="C7" s="16" t="s">
        <v>263</v>
      </c>
    </row>
    <row r="8" spans="1:4" ht="15" customHeight="1" x14ac:dyDescent="0.25">
      <c r="A8" s="26"/>
      <c r="B8" s="26"/>
    </row>
    <row r="9" spans="1:4" ht="15" customHeight="1" x14ac:dyDescent="0.25">
      <c r="A9" s="26"/>
      <c r="B9" s="26"/>
    </row>
    <row r="10" spans="1:4" ht="15" customHeight="1" x14ac:dyDescent="0.25">
      <c r="A10" s="26"/>
      <c r="B10" s="26"/>
    </row>
    <row r="11" spans="1:4" ht="15" customHeight="1" x14ac:dyDescent="0.25">
      <c r="A11" s="26"/>
      <c r="B11" s="26"/>
    </row>
    <row r="12" spans="1:4" ht="15" customHeight="1" x14ac:dyDescent="0.25">
      <c r="A12" s="26"/>
      <c r="B12" s="26"/>
    </row>
    <row r="13" spans="1:4" ht="15" customHeight="1" x14ac:dyDescent="0.25">
      <c r="A13" s="26"/>
      <c r="B13" s="26"/>
    </row>
    <row r="14" spans="1:4" ht="15" customHeight="1" x14ac:dyDescent="0.25">
      <c r="A14" s="26"/>
      <c r="B14" s="26"/>
    </row>
    <row r="15" spans="1:4" ht="15" customHeight="1" x14ac:dyDescent="0.25">
      <c r="A15" s="26"/>
      <c r="B15" s="26"/>
    </row>
    <row r="16" spans="1:4" ht="15" customHeight="1" x14ac:dyDescent="0.25">
      <c r="A16" s="26"/>
      <c r="B16" s="26"/>
    </row>
    <row r="17" spans="1:2" ht="15" customHeight="1" x14ac:dyDescent="0.25">
      <c r="A17" s="26"/>
      <c r="B17" s="26"/>
    </row>
    <row r="18" spans="1:2" ht="15" customHeight="1" x14ac:dyDescent="0.25">
      <c r="A18" s="26"/>
      <c r="B18" s="26"/>
    </row>
    <row r="19" spans="1:2" ht="15" customHeight="1" x14ac:dyDescent="0.25">
      <c r="A19" s="26"/>
      <c r="B19" s="26"/>
    </row>
    <row r="20" spans="1:2" ht="15" customHeight="1" x14ac:dyDescent="0.25">
      <c r="A20" s="26"/>
      <c r="B20" s="26"/>
    </row>
    <row r="21" spans="1:2" ht="15" customHeight="1" x14ac:dyDescent="0.25">
      <c r="A21" s="26"/>
      <c r="B21" s="26"/>
    </row>
    <row r="22" spans="1:2" ht="15" customHeight="1" x14ac:dyDescent="0.25">
      <c r="A22" s="26"/>
      <c r="B22" s="26"/>
    </row>
    <row r="23" spans="1:2" ht="15" customHeight="1" x14ac:dyDescent="0.25">
      <c r="A23" s="26"/>
      <c r="B23" s="26"/>
    </row>
    <row r="24" spans="1:2" ht="15" customHeight="1" x14ac:dyDescent="0.25">
      <c r="A24" s="26"/>
      <c r="B24" s="26"/>
    </row>
    <row r="25" spans="1:2" ht="15" customHeight="1" x14ac:dyDescent="0.25">
      <c r="A25" s="26"/>
      <c r="B25" s="26"/>
    </row>
    <row r="26" spans="1:2" ht="15" customHeight="1" x14ac:dyDescent="0.25">
      <c r="A26" s="26"/>
      <c r="B26" s="26"/>
    </row>
    <row r="27" spans="1:2" ht="15" customHeight="1" x14ac:dyDescent="0.25">
      <c r="A27" s="26"/>
      <c r="B27" s="26"/>
    </row>
    <row r="28" spans="1:2" ht="15" customHeight="1" x14ac:dyDescent="0.25">
      <c r="A28" s="26"/>
      <c r="B28" s="26"/>
    </row>
    <row r="29" spans="1:2" ht="15" customHeight="1" x14ac:dyDescent="0.25">
      <c r="A29" s="26"/>
      <c r="B29" s="26"/>
    </row>
    <row r="30" spans="1:2" ht="15" customHeight="1" x14ac:dyDescent="0.25">
      <c r="A30" s="26"/>
      <c r="B30" s="26"/>
    </row>
    <row r="31" spans="1:2" ht="15" customHeight="1" x14ac:dyDescent="0.25">
      <c r="A31" s="26"/>
      <c r="B31" s="26"/>
    </row>
    <row r="32" spans="1:2" ht="15" customHeight="1" x14ac:dyDescent="0.25">
      <c r="A32" s="26"/>
      <c r="B32" s="26"/>
    </row>
    <row r="33" spans="1:2" ht="15" customHeight="1" x14ac:dyDescent="0.25">
      <c r="A33" s="26"/>
      <c r="B33" s="26"/>
    </row>
    <row r="34" spans="1:2" ht="15" customHeight="1" x14ac:dyDescent="0.25">
      <c r="A34" s="26"/>
      <c r="B34" s="26"/>
    </row>
    <row r="35" spans="1:2" ht="15" customHeight="1" x14ac:dyDescent="0.25">
      <c r="A35" s="26"/>
      <c r="B35" s="26"/>
    </row>
    <row r="36" spans="1:2" ht="15" customHeight="1" x14ac:dyDescent="0.25">
      <c r="A36" s="26"/>
      <c r="B36" s="26"/>
    </row>
    <row r="37" spans="1:2" ht="15" customHeight="1" x14ac:dyDescent="0.25">
      <c r="A37" s="26"/>
      <c r="B37" s="26"/>
    </row>
    <row r="38" spans="1:2" ht="15" customHeight="1" x14ac:dyDescent="0.25">
      <c r="A38" s="26"/>
      <c r="B38" s="26"/>
    </row>
    <row r="39" spans="1:2" ht="15" customHeight="1" x14ac:dyDescent="0.25">
      <c r="A39" s="26"/>
      <c r="B39" s="26"/>
    </row>
    <row r="40" spans="1:2" ht="15" customHeight="1" x14ac:dyDescent="0.25">
      <c r="A40" s="26"/>
      <c r="B40" s="26"/>
    </row>
    <row r="41" spans="1:2" ht="15" customHeight="1" x14ac:dyDescent="0.25">
      <c r="A41" s="26"/>
      <c r="B41" s="26"/>
    </row>
    <row r="42" spans="1:2" ht="15" customHeight="1" x14ac:dyDescent="0.25">
      <c r="A42" s="26"/>
      <c r="B42" s="26"/>
    </row>
    <row r="43" spans="1:2" ht="15" customHeight="1" x14ac:dyDescent="0.25">
      <c r="A43" s="26"/>
      <c r="B43" s="26"/>
    </row>
    <row r="44" spans="1:2" ht="15" customHeight="1" x14ac:dyDescent="0.25">
      <c r="A44" s="26"/>
      <c r="B44" s="26"/>
    </row>
    <row r="45" spans="1:2" ht="15" customHeight="1" x14ac:dyDescent="0.25">
      <c r="A45" s="26"/>
      <c r="B45" s="26"/>
    </row>
    <row r="46" spans="1:2" ht="15" customHeight="1" x14ac:dyDescent="0.25">
      <c r="A46" s="26"/>
      <c r="B46" s="26"/>
    </row>
    <row r="47" spans="1:2" ht="15" customHeight="1" x14ac:dyDescent="0.25">
      <c r="A47" s="26"/>
      <c r="B47" s="26"/>
    </row>
    <row r="48" spans="1:2" ht="15" customHeight="1" x14ac:dyDescent="0.25">
      <c r="A48" s="26"/>
      <c r="B48" s="26"/>
    </row>
    <row r="49" spans="1:2" ht="15" customHeight="1" x14ac:dyDescent="0.25">
      <c r="A49" s="26"/>
      <c r="B49" s="26"/>
    </row>
  </sheetData>
  <pageMargins left="0.7" right="0.7" top="0.75" bottom="0.75" header="0.3" footer="0.3"/>
  <pageSetup paperSize="9"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B3EF9-20D1-4D00-B572-F0E95AE40529}">
  <sheetPr>
    <tabColor rgb="FF00B050"/>
  </sheetPr>
  <dimension ref="A1:AK11"/>
  <sheetViews>
    <sheetView tabSelected="1" topLeftCell="L1" zoomScaleNormal="100" workbookViewId="0">
      <pane ySplit="1" topLeftCell="A2" activePane="bottomLeft" state="frozen"/>
      <selection pane="bottomLeft" activeCell="M14" sqref="M14"/>
    </sheetView>
  </sheetViews>
  <sheetFormatPr defaultRowHeight="15" x14ac:dyDescent="0.25"/>
  <cols>
    <col min="1" max="1" width="21.7109375" style="34" customWidth="1"/>
    <col min="2" max="2" width="20.7109375" customWidth="1"/>
    <col min="3" max="3" width="16.85546875" customWidth="1"/>
    <col min="4" max="4" width="20.7109375" style="6" customWidth="1"/>
    <col min="5" max="5" width="45.7109375" customWidth="1"/>
    <col min="6" max="6" width="30.85546875" customWidth="1"/>
    <col min="7" max="7" width="8.85546875" style="10" hidden="1" customWidth="1"/>
    <col min="8" max="8" width="26.28515625" style="6" hidden="1" customWidth="1"/>
    <col min="9" max="11" width="39" style="6" hidden="1" customWidth="1"/>
    <col min="12" max="12" width="14.28515625" style="6" customWidth="1"/>
    <col min="13" max="13" width="52.42578125" customWidth="1"/>
    <col min="14" max="14" width="63.140625" customWidth="1"/>
    <col min="15" max="15" width="47.7109375" customWidth="1"/>
    <col min="16" max="16" width="38.85546875" customWidth="1"/>
    <col min="17" max="17" width="19.140625" customWidth="1"/>
    <col min="18" max="18" width="10.5703125" bestFit="1" customWidth="1"/>
    <col min="19" max="19" width="20.28515625" bestFit="1" customWidth="1"/>
    <col min="20" max="20" width="17.28515625" customWidth="1"/>
    <col min="21" max="21" width="10.42578125" customWidth="1"/>
    <col min="22" max="22" width="19.85546875" customWidth="1"/>
    <col min="23" max="23" width="13" customWidth="1"/>
    <col min="24" max="24" width="18.28515625" customWidth="1"/>
    <col min="25" max="25" width="16.28515625" customWidth="1"/>
    <col min="26" max="27" width="19.7109375" customWidth="1"/>
    <col min="28" max="28" width="16.28515625" customWidth="1"/>
    <col min="30" max="30" width="11" bestFit="1" customWidth="1"/>
    <col min="31" max="31" width="12" bestFit="1" customWidth="1"/>
    <col min="32" max="32" width="19.7109375" style="37" customWidth="1"/>
    <col min="33" max="33" width="21.5703125" customWidth="1"/>
    <col min="34" max="34" width="18.5703125" customWidth="1"/>
    <col min="35" max="35" width="15.42578125" customWidth="1"/>
    <col min="36" max="37" width="19.7109375" style="37" customWidth="1"/>
    <col min="41" max="41" width="30.7109375" customWidth="1"/>
  </cols>
  <sheetData>
    <row r="1" spans="1:37" ht="30" x14ac:dyDescent="0.25">
      <c r="A1" s="34" t="s">
        <v>36</v>
      </c>
      <c r="B1" s="53" t="s">
        <v>30</v>
      </c>
      <c r="C1" t="s">
        <v>37</v>
      </c>
      <c r="D1" t="s">
        <v>38</v>
      </c>
      <c r="E1" s="53" t="s">
        <v>39</v>
      </c>
      <c r="F1" t="s">
        <v>40</v>
      </c>
      <c r="G1" s="10" t="s">
        <v>41</v>
      </c>
      <c r="H1" s="35" t="s">
        <v>42</v>
      </c>
      <c r="I1" s="35" t="s">
        <v>43</v>
      </c>
      <c r="J1" s="53" t="s">
        <v>44</v>
      </c>
      <c r="K1" s="53" t="s">
        <v>45</v>
      </c>
      <c r="L1" t="s">
        <v>46</v>
      </c>
      <c r="M1" t="s">
        <v>47</v>
      </c>
      <c r="N1" t="s">
        <v>48</v>
      </c>
      <c r="O1" t="s">
        <v>49</v>
      </c>
      <c r="P1" t="s">
        <v>50</v>
      </c>
      <c r="Q1" t="s">
        <v>51</v>
      </c>
      <c r="R1" t="s">
        <v>52</v>
      </c>
      <c r="S1" t="s">
        <v>53</v>
      </c>
      <c r="T1" t="s">
        <v>54</v>
      </c>
      <c r="U1" t="s">
        <v>55</v>
      </c>
      <c r="V1" t="s">
        <v>56</v>
      </c>
      <c r="W1" t="s">
        <v>57</v>
      </c>
      <c r="X1" t="s">
        <v>58</v>
      </c>
      <c r="Y1" t="s">
        <v>59</v>
      </c>
      <c r="Z1" t="s">
        <v>60</v>
      </c>
      <c r="AA1" t="s">
        <v>61</v>
      </c>
      <c r="AB1" t="s">
        <v>62</v>
      </c>
      <c r="AC1" s="6" t="s">
        <v>63</v>
      </c>
      <c r="AD1" s="6" t="s">
        <v>64</v>
      </c>
      <c r="AE1" s="6" t="s">
        <v>65</v>
      </c>
      <c r="AF1" s="6" t="s">
        <v>66</v>
      </c>
      <c r="AG1" s="6"/>
      <c r="AJ1"/>
      <c r="AK1"/>
    </row>
    <row r="2" spans="1:37" x14ac:dyDescent="0.25">
      <c r="A2" s="34">
        <v>46062</v>
      </c>
      <c r="B2" t="str">
        <f>VLOOKUP(C2,Aanvrager!A:C,3,FALSE)</f>
        <v>Herzo van der Wal</v>
      </c>
      <c r="C2" s="6" t="s">
        <v>285</v>
      </c>
      <c r="E2" t="str">
        <f>CONCATENATE(TEXT(A2,"jjjjmmdd"),"_",C2,D2)</f>
        <v>20260209_kcReeen</v>
      </c>
      <c r="F2" s="13" t="s">
        <v>67</v>
      </c>
      <c r="H2" s="36" t="s">
        <v>82</v>
      </c>
      <c r="I2" s="45">
        <v>11.55</v>
      </c>
      <c r="J2" s="10">
        <f>IF(I2 &lt; 6,I2,5)</f>
        <v>5</v>
      </c>
      <c r="K2" s="10">
        <f>IF(I2 &gt; 5,I2-J2,0)</f>
        <v>6.5500000000000007</v>
      </c>
      <c r="L2" t="s">
        <v>33</v>
      </c>
      <c r="M2" t="s">
        <v>292</v>
      </c>
      <c r="N2" t="s">
        <v>74</v>
      </c>
      <c r="P2" t="s">
        <v>75</v>
      </c>
      <c r="Q2">
        <v>0</v>
      </c>
      <c r="R2">
        <v>0</v>
      </c>
      <c r="S2">
        <v>0</v>
      </c>
      <c r="T2">
        <v>0</v>
      </c>
      <c r="U2">
        <v>1</v>
      </c>
      <c r="V2">
        <v>0</v>
      </c>
      <c r="W2">
        <v>0</v>
      </c>
      <c r="X2">
        <v>0</v>
      </c>
      <c r="Z2" s="37"/>
      <c r="AA2" s="38">
        <v>0</v>
      </c>
      <c r="AB2" s="38">
        <v>0</v>
      </c>
      <c r="AC2" s="39">
        <v>0</v>
      </c>
      <c r="AD2" s="40">
        <v>0</v>
      </c>
      <c r="AE2" s="40">
        <v>0</v>
      </c>
      <c r="AF2" s="39">
        <f>SUM(Tabel3[[#This Row],[km heen]:[km retour]])</f>
        <v>0</v>
      </c>
      <c r="AJ2"/>
      <c r="AK2"/>
    </row>
    <row r="3" spans="1:37" x14ac:dyDescent="0.25">
      <c r="A3" s="34">
        <v>46062</v>
      </c>
      <c r="B3" t="str">
        <f>VLOOKUP(C3,Aanvrager!A:C,3,FALSE)</f>
        <v>Gert-Jan Kappert</v>
      </c>
      <c r="C3" s="6" t="s">
        <v>283</v>
      </c>
      <c r="E3" t="str">
        <f>CONCATENATE(TEXT(A3,"jjjjmmdd"),"_",C3,D3)</f>
        <v>20260209_gjKappert</v>
      </c>
      <c r="F3" s="13" t="s">
        <v>80</v>
      </c>
      <c r="H3" s="36">
        <v>5.3</v>
      </c>
      <c r="I3" s="45">
        <v>8</v>
      </c>
      <c r="J3" s="10">
        <f>IF(I3 &lt; 6,I3,5)</f>
        <v>5</v>
      </c>
      <c r="K3" s="10">
        <f>IF(I3 &gt; 5,I3-J3,0)</f>
        <v>3</v>
      </c>
      <c r="L3" t="s">
        <v>35</v>
      </c>
      <c r="M3" t="s">
        <v>293</v>
      </c>
      <c r="N3" t="s">
        <v>169</v>
      </c>
      <c r="P3" t="s">
        <v>295</v>
      </c>
      <c r="Q3">
        <v>0</v>
      </c>
      <c r="R3">
        <v>0</v>
      </c>
      <c r="S3">
        <v>0</v>
      </c>
      <c r="T3">
        <v>0</v>
      </c>
      <c r="U3">
        <v>0</v>
      </c>
      <c r="V3">
        <v>0</v>
      </c>
      <c r="W3">
        <v>0</v>
      </c>
      <c r="X3">
        <v>0</v>
      </c>
      <c r="Z3" s="37"/>
      <c r="AA3" s="38">
        <v>0</v>
      </c>
      <c r="AB3" s="38">
        <v>0</v>
      </c>
      <c r="AC3" s="39">
        <v>0</v>
      </c>
      <c r="AD3" s="40">
        <v>0</v>
      </c>
      <c r="AE3" s="40">
        <v>0</v>
      </c>
      <c r="AF3" s="39">
        <f>SUM(Tabel3[[#This Row],[km heen]:[km retour]])</f>
        <v>0</v>
      </c>
      <c r="AJ3"/>
      <c r="AK3"/>
    </row>
    <row r="4" spans="1:37" x14ac:dyDescent="0.25">
      <c r="A4" s="34">
        <v>46062</v>
      </c>
      <c r="B4" t="str">
        <f>VLOOKUP(C4,Aanvrager!A:C,3,FALSE)</f>
        <v>Bennie Oldenhave</v>
      </c>
      <c r="C4" s="6" t="s">
        <v>284</v>
      </c>
      <c r="E4" t="str">
        <f>CONCATENATE(TEXT(A4,"jjjjmmdd"),"_",C4,D4)</f>
        <v>20260209_vAirport</v>
      </c>
      <c r="F4" s="13" t="s">
        <v>72</v>
      </c>
      <c r="H4" s="36">
        <v>1</v>
      </c>
      <c r="I4" s="45">
        <v>1</v>
      </c>
      <c r="J4" s="10">
        <f>IF(I4 &lt; 6,I4,5)</f>
        <v>1</v>
      </c>
      <c r="K4" s="10">
        <f>IF(I4 &gt; 5,I4-J4,0)</f>
        <v>0</v>
      </c>
      <c r="L4" t="s">
        <v>290</v>
      </c>
      <c r="M4" t="s">
        <v>79</v>
      </c>
      <c r="N4" t="s">
        <v>69</v>
      </c>
      <c r="P4" t="s">
        <v>77</v>
      </c>
      <c r="Q4">
        <v>0</v>
      </c>
      <c r="R4">
        <v>0</v>
      </c>
      <c r="S4">
        <v>0</v>
      </c>
      <c r="T4">
        <v>0</v>
      </c>
      <c r="U4">
        <v>0</v>
      </c>
      <c r="V4">
        <v>0</v>
      </c>
      <c r="W4">
        <v>0</v>
      </c>
      <c r="X4">
        <v>0</v>
      </c>
      <c r="Z4" s="37"/>
      <c r="AA4" s="38">
        <v>0</v>
      </c>
      <c r="AB4" s="38">
        <v>0</v>
      </c>
      <c r="AC4" s="39">
        <v>0</v>
      </c>
      <c r="AD4" s="40">
        <v>0</v>
      </c>
      <c r="AE4" s="40">
        <v>0</v>
      </c>
      <c r="AF4" s="39">
        <f>SUM(Tabel3[[#This Row],[km heen]:[km retour]])</f>
        <v>0</v>
      </c>
    </row>
    <row r="5" spans="1:37" ht="15.75" thickBot="1" x14ac:dyDescent="0.3">
      <c r="A5" s="34">
        <v>45756</v>
      </c>
      <c r="B5" t="str">
        <f>VLOOKUP(C5,Aanvrager!A:C,3,FALSE)</f>
        <v>RoborElectronics</v>
      </c>
      <c r="C5" s="6" t="s">
        <v>281</v>
      </c>
      <c r="E5" t="str">
        <f>CONCATENATE(TEXT(A5,"jjjjmmdd"),"_",C5,D5)</f>
        <v>20250409_rElectronics</v>
      </c>
      <c r="F5" s="13" t="s">
        <v>76</v>
      </c>
      <c r="H5" s="36">
        <v>2</v>
      </c>
      <c r="I5" s="45"/>
      <c r="J5" s="10">
        <f>IF(I5 &lt; 6,I5,5)</f>
        <v>0</v>
      </c>
      <c r="K5" s="10">
        <f>IF(I5 &gt; 5,I5-J5,0)</f>
        <v>0</v>
      </c>
      <c r="L5" t="s">
        <v>33</v>
      </c>
      <c r="M5" t="s">
        <v>294</v>
      </c>
      <c r="N5" t="s">
        <v>71</v>
      </c>
      <c r="P5" t="s">
        <v>78</v>
      </c>
      <c r="Q5">
        <v>0</v>
      </c>
      <c r="R5">
        <v>0</v>
      </c>
      <c r="S5">
        <v>0</v>
      </c>
      <c r="T5">
        <v>0</v>
      </c>
      <c r="U5">
        <v>0</v>
      </c>
      <c r="V5">
        <v>0</v>
      </c>
      <c r="W5">
        <v>0</v>
      </c>
      <c r="X5">
        <v>0</v>
      </c>
      <c r="Z5" s="37"/>
      <c r="AA5" s="38">
        <v>0</v>
      </c>
      <c r="AB5" s="38">
        <v>0</v>
      </c>
      <c r="AC5" s="39"/>
      <c r="AD5" s="40"/>
      <c r="AE5" s="40"/>
      <c r="AF5" s="39">
        <f>SUM(Tabel3[[#This Row],[km heen]:[km retour]])</f>
        <v>0</v>
      </c>
    </row>
    <row r="6" spans="1:37" ht="16.5" thickTop="1" thickBot="1" x14ac:dyDescent="0.3">
      <c r="A6" s="41"/>
      <c r="B6" s="42"/>
      <c r="C6" s="42"/>
      <c r="D6" s="42"/>
      <c r="E6" s="42"/>
      <c r="F6" s="42"/>
      <c r="G6" s="58">
        <f>SUM(Tabel3[Percelen])</f>
        <v>0</v>
      </c>
      <c r="H6" s="43"/>
      <c r="I6" s="43">
        <f>SUM(Tabel3[Oppervlakte
totaal])</f>
        <v>20.55</v>
      </c>
      <c r="J6" s="43"/>
      <c r="K6" s="43"/>
      <c r="L6" s="43" t="s">
        <v>83</v>
      </c>
      <c r="M6" s="43"/>
      <c r="N6" s="43"/>
      <c r="O6" s="43"/>
      <c r="P6" s="43"/>
      <c r="Q6" s="58">
        <f>SUM(Tabel3[ree (volwassen)])</f>
        <v>0</v>
      </c>
      <c r="R6" s="58">
        <f>SUM(Tabel3[jong ree])</f>
        <v>0</v>
      </c>
      <c r="S6" s="58">
        <f>SUM(Tabel3[patrijs (volwassen)])</f>
        <v>0</v>
      </c>
      <c r="T6" s="58">
        <f>SUM(Tabel3[jong patrijs])</f>
        <v>0</v>
      </c>
      <c r="U6" s="58">
        <f>SUM(Tabel3[haas (volwassen)])</f>
        <v>1</v>
      </c>
      <c r="V6" s="58">
        <f>SUM(Tabel3[jong haas])</f>
        <v>0</v>
      </c>
      <c r="W6" s="58">
        <f>SUM(Tabel3[fazant (volwassen)])</f>
        <v>0</v>
      </c>
      <c r="X6" s="58">
        <f>SUM(Tabel3[jong fazant])</f>
        <v>0</v>
      </c>
      <c r="Y6" s="43"/>
      <c r="Z6" s="43"/>
      <c r="AA6" s="43"/>
      <c r="AB6" s="43">
        <f>SUM(Tabel3[Duur missie (zonde reistijd)])</f>
        <v>0</v>
      </c>
      <c r="AC6" s="43">
        <f>SUM(Tabel3[Reistijden])</f>
        <v>0</v>
      </c>
      <c r="AD6" s="43">
        <f>SUM(Tabel3[km heen])</f>
        <v>0</v>
      </c>
      <c r="AE6" s="43">
        <f>SUM(Tabel3[km retour])</f>
        <v>0</v>
      </c>
      <c r="AF6" s="44"/>
    </row>
    <row r="8" spans="1:37" x14ac:dyDescent="0.25">
      <c r="E8" s="6"/>
      <c r="F8" s="6"/>
    </row>
    <row r="9" spans="1:37" x14ac:dyDescent="0.25">
      <c r="E9" s="6"/>
      <c r="F9" s="6"/>
    </row>
    <row r="10" spans="1:37" x14ac:dyDescent="0.25">
      <c r="E10" s="6"/>
      <c r="F10" s="6"/>
    </row>
    <row r="11" spans="1:37" x14ac:dyDescent="0.25">
      <c r="E11" s="6"/>
      <c r="F11" s="6"/>
    </row>
  </sheetData>
  <phoneticPr fontId="5" type="noConversion"/>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E3F1F4F-D2BB-427A-8292-61F72AB45C49}">
          <x14:formula1>
            <xm:f>Legenda!$B$10:$B$20</xm:f>
          </x14:formula1>
          <xm:sqref>F2:F5</xm:sqref>
        </x14:dataValidation>
        <x14:dataValidation type="list" allowBlank="1" showInputMessage="1" showErrorMessage="1" xr:uid="{15FBFFA0-A8AE-4A7C-8851-8069601C10B9}">
          <x14:formula1>
            <xm:f>Aanvrager!$A$2:$A$7</xm:f>
          </x14:formula1>
          <xm:sqref>C2:C5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697C-6015-49A3-9BA2-2824975071AF}">
  <dimension ref="A1:G20"/>
  <sheetViews>
    <sheetView workbookViewId="0">
      <selection activeCell="B35" sqref="B35"/>
    </sheetView>
  </sheetViews>
  <sheetFormatPr defaultRowHeight="15" x14ac:dyDescent="0.25"/>
  <cols>
    <col min="1" max="1" width="33.42578125" customWidth="1"/>
    <col min="2" max="2" width="11.28515625" customWidth="1"/>
  </cols>
  <sheetData>
    <row r="1" spans="1:7" x14ac:dyDescent="0.25">
      <c r="A1" t="s">
        <v>135</v>
      </c>
      <c r="D1" t="s">
        <v>136</v>
      </c>
    </row>
    <row r="2" spans="1:7" x14ac:dyDescent="0.25">
      <c r="A2" s="52"/>
      <c r="B2" t="s">
        <v>137</v>
      </c>
      <c r="D2" s="3"/>
      <c r="E2" t="s">
        <v>138</v>
      </c>
    </row>
    <row r="3" spans="1:7" x14ac:dyDescent="0.25">
      <c r="A3" s="3"/>
      <c r="B3" t="s">
        <v>139</v>
      </c>
      <c r="D3" s="2"/>
      <c r="E3" t="s">
        <v>140</v>
      </c>
    </row>
    <row r="4" spans="1:7" x14ac:dyDescent="0.25">
      <c r="D4" s="8"/>
      <c r="E4" t="s">
        <v>141</v>
      </c>
    </row>
    <row r="5" spans="1:7" x14ac:dyDescent="0.25">
      <c r="D5" s="7"/>
      <c r="E5" t="s">
        <v>142</v>
      </c>
    </row>
    <row r="6" spans="1:7" x14ac:dyDescent="0.25">
      <c r="D6" s="9"/>
      <c r="E6" t="s">
        <v>143</v>
      </c>
    </row>
    <row r="9" spans="1:7" x14ac:dyDescent="0.25">
      <c r="A9" t="s">
        <v>144</v>
      </c>
      <c r="B9" t="s">
        <v>40</v>
      </c>
      <c r="F9" t="s">
        <v>145</v>
      </c>
    </row>
    <row r="10" spans="1:7" x14ac:dyDescent="0.25">
      <c r="A10">
        <v>1</v>
      </c>
      <c r="B10" t="s">
        <v>146</v>
      </c>
      <c r="F10" s="23"/>
      <c r="G10" s="3" t="s">
        <v>299</v>
      </c>
    </row>
    <row r="11" spans="1:7" x14ac:dyDescent="0.25">
      <c r="A11">
        <v>2</v>
      </c>
      <c r="B11" t="s">
        <v>147</v>
      </c>
      <c r="F11" s="28"/>
      <c r="G11" s="3" t="s">
        <v>300</v>
      </c>
    </row>
    <row r="12" spans="1:7" x14ac:dyDescent="0.25">
      <c r="A12">
        <v>3</v>
      </c>
      <c r="B12" t="s">
        <v>148</v>
      </c>
      <c r="F12" s="24"/>
      <c r="G12" s="3" t="s">
        <v>301</v>
      </c>
    </row>
    <row r="13" spans="1:7" x14ac:dyDescent="0.25">
      <c r="A13">
        <v>4</v>
      </c>
      <c r="B13" t="s">
        <v>72</v>
      </c>
      <c r="F13" s="27"/>
      <c r="G13" s="3" t="s">
        <v>302</v>
      </c>
    </row>
    <row r="14" spans="1:7" x14ac:dyDescent="0.25">
      <c r="A14">
        <v>5</v>
      </c>
      <c r="B14" t="s">
        <v>76</v>
      </c>
      <c r="F14" s="33"/>
      <c r="G14" s="3" t="s">
        <v>303</v>
      </c>
    </row>
    <row r="15" spans="1:7" x14ac:dyDescent="0.25">
      <c r="A15">
        <v>6</v>
      </c>
      <c r="B15" t="s">
        <v>149</v>
      </c>
    </row>
    <row r="16" spans="1:7" x14ac:dyDescent="0.25">
      <c r="A16">
        <v>7</v>
      </c>
      <c r="B16" t="s">
        <v>150</v>
      </c>
    </row>
    <row r="17" spans="1:2" x14ac:dyDescent="0.25">
      <c r="A17">
        <v>8</v>
      </c>
      <c r="B17" t="s">
        <v>67</v>
      </c>
    </row>
    <row r="18" spans="1:2" x14ac:dyDescent="0.25">
      <c r="A18">
        <v>9</v>
      </c>
      <c r="B18" t="s">
        <v>80</v>
      </c>
    </row>
    <row r="19" spans="1:2" x14ac:dyDescent="0.25">
      <c r="A19">
        <v>10</v>
      </c>
      <c r="B19" t="s">
        <v>73</v>
      </c>
    </row>
    <row r="20" spans="1:2" x14ac:dyDescent="0.25">
      <c r="A20">
        <v>11</v>
      </c>
      <c r="B20" t="s">
        <v>151</v>
      </c>
    </row>
  </sheetData>
  <phoneticPr fontId="5"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08DA-55C8-4215-B12D-D1901505B659}">
  <sheetPr>
    <pageSetUpPr fitToPage="1"/>
  </sheetPr>
  <dimension ref="A1:BZ103"/>
  <sheetViews>
    <sheetView zoomScaleNormal="100" workbookViewId="0">
      <pane xSplit="52" topLeftCell="BD1" activePane="topRight" state="frozen"/>
      <selection activeCell="A42" sqref="A42"/>
      <selection pane="topRight" activeCell="A2" sqref="A2:XFD77"/>
    </sheetView>
  </sheetViews>
  <sheetFormatPr defaultRowHeight="15" x14ac:dyDescent="0.25"/>
  <cols>
    <col min="1" max="1" width="32.140625" customWidth="1"/>
    <col min="2" max="2" width="32.140625" bestFit="1" customWidth="1"/>
    <col min="3" max="7" width="32.140625" hidden="1" customWidth="1"/>
    <col min="8" max="8" width="20.85546875" hidden="1" customWidth="1"/>
    <col min="9" max="9" width="19.5703125" hidden="1" customWidth="1"/>
    <col min="10" max="10" width="21.28515625" hidden="1" customWidth="1"/>
    <col min="11" max="11" width="20.140625" hidden="1" customWidth="1"/>
    <col min="12" max="12" width="22.28515625" hidden="1" customWidth="1"/>
    <col min="13" max="13" width="22.85546875" hidden="1" customWidth="1"/>
    <col min="14" max="14" width="19.140625" hidden="1" customWidth="1"/>
    <col min="15" max="15" width="20.85546875" hidden="1" customWidth="1"/>
    <col min="16" max="16" width="19.5703125" hidden="1" customWidth="1"/>
    <col min="17" max="17" width="22.28515625" hidden="1" customWidth="1"/>
    <col min="18" max="18" width="21.140625" hidden="1" customWidth="1"/>
    <col min="19" max="19" width="23.28515625" hidden="1" customWidth="1"/>
    <col min="20" max="20" width="24" hidden="1" customWidth="1"/>
    <col min="21" max="21" width="20.28515625" hidden="1" customWidth="1"/>
    <col min="22" max="22" width="21.85546875" hidden="1" customWidth="1"/>
    <col min="23" max="23" width="20.5703125" hidden="1" customWidth="1"/>
    <col min="24" max="24" width="22.28515625" hidden="1" customWidth="1"/>
    <col min="25" max="25" width="21.140625" hidden="1" customWidth="1"/>
    <col min="26" max="26" width="23.28515625" hidden="1" customWidth="1"/>
    <col min="27" max="27" width="24" hidden="1" customWidth="1"/>
    <col min="28" max="28" width="20.28515625" hidden="1" customWidth="1"/>
    <col min="29" max="29" width="21.85546875" hidden="1" customWidth="1"/>
    <col min="30" max="30" width="20.5703125" hidden="1" customWidth="1"/>
    <col min="31" max="31" width="22.28515625" hidden="1" customWidth="1"/>
    <col min="32" max="55" width="21.140625" hidden="1" customWidth="1"/>
    <col min="56" max="63" width="21.140625" customWidth="1"/>
    <col min="64" max="64" width="23.28515625" bestFit="1" customWidth="1"/>
    <col min="65" max="78" width="23.28515625" customWidth="1"/>
  </cols>
  <sheetData>
    <row r="1" spans="1:78" x14ac:dyDescent="0.25">
      <c r="A1" t="s">
        <v>29</v>
      </c>
      <c r="B1" s="30" t="s">
        <v>177</v>
      </c>
      <c r="C1" s="20" t="s">
        <v>178</v>
      </c>
      <c r="D1" s="20" t="s">
        <v>179</v>
      </c>
      <c r="E1" s="20" t="s">
        <v>180</v>
      </c>
      <c r="F1" s="20" t="s">
        <v>181</v>
      </c>
      <c r="G1" s="20" t="s">
        <v>182</v>
      </c>
      <c r="H1" s="20" t="s">
        <v>183</v>
      </c>
      <c r="I1" s="20" t="s">
        <v>184</v>
      </c>
      <c r="J1" s="20" t="s">
        <v>185</v>
      </c>
      <c r="K1" s="20" t="s">
        <v>186</v>
      </c>
      <c r="L1" s="20" t="s">
        <v>187</v>
      </c>
      <c r="M1" s="20" t="s">
        <v>188</v>
      </c>
      <c r="N1" s="20" t="s">
        <v>189</v>
      </c>
      <c r="O1" s="20" t="s">
        <v>190</v>
      </c>
      <c r="P1" s="20" t="s">
        <v>191</v>
      </c>
      <c r="Q1" s="20" t="s">
        <v>192</v>
      </c>
      <c r="R1" s="20" t="s">
        <v>193</v>
      </c>
      <c r="S1" s="20" t="s">
        <v>194</v>
      </c>
      <c r="T1" s="20" t="s">
        <v>195</v>
      </c>
      <c r="U1" s="20" t="s">
        <v>196</v>
      </c>
      <c r="V1" s="20" t="s">
        <v>197</v>
      </c>
      <c r="W1" s="20" t="s">
        <v>198</v>
      </c>
      <c r="X1" s="20" t="s">
        <v>199</v>
      </c>
      <c r="Y1" s="20" t="s">
        <v>200</v>
      </c>
      <c r="Z1" s="20" t="s">
        <v>201</v>
      </c>
      <c r="AA1" s="20" t="s">
        <v>202</v>
      </c>
      <c r="AB1" s="20" t="s">
        <v>203</v>
      </c>
      <c r="AC1" s="20" t="s">
        <v>204</v>
      </c>
      <c r="AD1" s="20" t="s">
        <v>205</v>
      </c>
      <c r="AE1" s="20" t="s">
        <v>206</v>
      </c>
      <c r="AF1" s="20" t="s">
        <v>207</v>
      </c>
      <c r="AG1" s="20" t="s">
        <v>208</v>
      </c>
      <c r="AH1" s="20" t="s">
        <v>209</v>
      </c>
      <c r="AI1" s="20" t="s">
        <v>210</v>
      </c>
      <c r="AJ1" s="20" t="s">
        <v>211</v>
      </c>
      <c r="AK1" s="20" t="s">
        <v>212</v>
      </c>
      <c r="AL1" s="20" t="s">
        <v>213</v>
      </c>
      <c r="AM1" s="20" t="s">
        <v>214</v>
      </c>
      <c r="AN1" s="20" t="s">
        <v>215</v>
      </c>
      <c r="AO1" s="20" t="s">
        <v>216</v>
      </c>
      <c r="AP1" s="20" t="s">
        <v>217</v>
      </c>
      <c r="AQ1" s="20" t="s">
        <v>218</v>
      </c>
      <c r="AR1" s="20" t="s">
        <v>219</v>
      </c>
      <c r="AS1" s="20" t="s">
        <v>220</v>
      </c>
      <c r="AT1" s="20" t="s">
        <v>221</v>
      </c>
      <c r="AU1" s="20" t="s">
        <v>222</v>
      </c>
      <c r="AV1" s="20" t="s">
        <v>223</v>
      </c>
      <c r="AW1" s="20" t="s">
        <v>224</v>
      </c>
      <c r="AX1" s="20" t="s">
        <v>225</v>
      </c>
      <c r="AY1" s="20" t="s">
        <v>226</v>
      </c>
      <c r="AZ1" s="20" t="s">
        <v>227</v>
      </c>
      <c r="BA1" s="20" t="s">
        <v>228</v>
      </c>
      <c r="BB1" s="20" t="s">
        <v>229</v>
      </c>
      <c r="BC1" s="20" t="s">
        <v>230</v>
      </c>
      <c r="BD1" s="20" t="s">
        <v>231</v>
      </c>
      <c r="BE1" s="20" t="s">
        <v>232</v>
      </c>
      <c r="BF1" s="20" t="s">
        <v>233</v>
      </c>
      <c r="BG1" s="20" t="s">
        <v>234</v>
      </c>
      <c r="BH1" s="20" t="s">
        <v>235</v>
      </c>
      <c r="BI1" s="20" t="s">
        <v>236</v>
      </c>
      <c r="BJ1" s="20" t="s">
        <v>237</v>
      </c>
      <c r="BK1" s="20" t="s">
        <v>238</v>
      </c>
      <c r="BL1" s="20" t="s">
        <v>239</v>
      </c>
      <c r="BM1" s="20"/>
      <c r="BN1" s="20"/>
      <c r="BO1" s="20"/>
      <c r="BP1" s="20"/>
      <c r="BQ1" s="20"/>
      <c r="BR1" s="20"/>
      <c r="BS1" s="20"/>
      <c r="BT1" s="20"/>
      <c r="BU1" s="20"/>
      <c r="BV1" s="20"/>
      <c r="BW1" s="20"/>
      <c r="BX1" s="20"/>
      <c r="BY1" s="20"/>
      <c r="BZ1" s="20"/>
    </row>
    <row r="2" spans="1:78" x14ac:dyDescent="0.25">
      <c r="A2" s="66"/>
      <c r="B2" s="67"/>
      <c r="C2" s="19"/>
      <c r="D2" s="66"/>
      <c r="E2" s="66"/>
      <c r="F2" s="66"/>
      <c r="G2" s="66"/>
      <c r="H2" s="1"/>
      <c r="I2" s="1"/>
      <c r="J2" s="1"/>
      <c r="K2" s="1"/>
      <c r="L2" s="1"/>
      <c r="M2" s="1"/>
      <c r="N2" s="1"/>
      <c r="O2" s="1"/>
      <c r="P2" s="1"/>
      <c r="Q2" s="1"/>
      <c r="R2" s="1"/>
      <c r="S2" s="1"/>
      <c r="T2" s="1"/>
      <c r="U2" s="1"/>
      <c r="V2" s="1"/>
      <c r="W2" s="1"/>
      <c r="X2" s="1"/>
      <c r="Y2" s="1"/>
      <c r="Z2" s="1"/>
      <c r="AA2" s="1"/>
      <c r="AB2" s="1"/>
      <c r="AC2" s="1"/>
      <c r="AD2" s="1"/>
      <c r="AE2" s="1"/>
      <c r="AF2" s="1"/>
      <c r="AG2" s="68"/>
      <c r="AH2" s="68"/>
      <c r="AI2" s="68"/>
      <c r="AJ2" s="68"/>
      <c r="AK2" s="68"/>
      <c r="AL2" s="68"/>
      <c r="AM2" s="68"/>
      <c r="AN2" s="68"/>
      <c r="AO2" s="68"/>
      <c r="AP2" s="68"/>
      <c r="AQ2" s="68"/>
      <c r="AR2" s="68"/>
      <c r="AS2" s="68"/>
      <c r="AT2" s="68"/>
      <c r="AU2" s="68"/>
      <c r="AV2" s="68"/>
      <c r="AW2" s="68"/>
      <c r="AX2" s="68"/>
      <c r="AY2" s="68"/>
      <c r="AZ2" s="68"/>
      <c r="BA2" s="68"/>
      <c r="BB2" s="68"/>
      <c r="BC2" s="68"/>
      <c r="BD2" s="69"/>
      <c r="BE2" s="68"/>
      <c r="BF2" s="68"/>
      <c r="BG2" s="68"/>
      <c r="BH2" s="68"/>
      <c r="BI2" s="68"/>
      <c r="BJ2" s="68"/>
      <c r="BK2" s="68"/>
      <c r="BL2" s="68"/>
    </row>
    <row r="3" spans="1:78" x14ac:dyDescent="0.25">
      <c r="A3" s="66"/>
      <c r="B3" s="70"/>
      <c r="C3" s="32"/>
      <c r="D3" s="66"/>
      <c r="E3" s="66"/>
      <c r="F3" s="66"/>
      <c r="G3" s="66"/>
      <c r="H3" s="1"/>
      <c r="I3" s="1"/>
      <c r="J3" s="1"/>
      <c r="K3" s="1"/>
      <c r="L3" s="1"/>
      <c r="M3" s="1"/>
      <c r="N3" s="1"/>
      <c r="O3" s="1"/>
      <c r="P3" s="1"/>
      <c r="Q3" s="1"/>
      <c r="R3" s="1"/>
      <c r="S3" s="1"/>
      <c r="T3" s="1"/>
      <c r="U3" s="1"/>
      <c r="V3" s="1"/>
      <c r="W3" s="1"/>
      <c r="X3" s="1"/>
      <c r="Y3" s="1"/>
      <c r="Z3" s="1"/>
      <c r="AA3" s="1"/>
      <c r="AB3" s="1"/>
      <c r="AC3" s="1"/>
      <c r="AD3" s="1"/>
      <c r="AE3" s="1"/>
      <c r="AF3" s="1"/>
      <c r="AG3" s="68"/>
      <c r="AH3" s="68"/>
      <c r="AI3" s="68"/>
      <c r="AJ3" s="68"/>
      <c r="AK3" s="68"/>
      <c r="AL3" s="68"/>
      <c r="AM3" s="68"/>
      <c r="AN3" s="68"/>
      <c r="AO3" s="68"/>
      <c r="AP3" s="68"/>
      <c r="AQ3" s="68"/>
      <c r="AR3" s="68"/>
      <c r="AS3" s="68"/>
      <c r="AT3" s="68"/>
      <c r="AU3" s="68"/>
      <c r="AV3" s="68"/>
      <c r="AW3" s="68"/>
      <c r="AX3" s="68"/>
      <c r="AY3" s="68"/>
      <c r="AZ3" s="68"/>
      <c r="BA3" s="68"/>
      <c r="BB3" s="68"/>
      <c r="BC3" s="68"/>
      <c r="BD3" s="69"/>
      <c r="BE3" s="68"/>
      <c r="BF3" s="68"/>
      <c r="BG3" s="68"/>
      <c r="BH3" s="68"/>
      <c r="BI3" s="68"/>
      <c r="BJ3" s="68"/>
      <c r="BK3" s="68"/>
      <c r="BL3" s="68"/>
    </row>
    <row r="4" spans="1:78" x14ac:dyDescent="0.25">
      <c r="A4" s="66"/>
      <c r="B4" s="67"/>
      <c r="C4" s="29"/>
      <c r="D4" s="66"/>
      <c r="E4" s="66"/>
      <c r="F4" s="66"/>
      <c r="G4" s="66"/>
      <c r="H4" s="1"/>
      <c r="I4" s="1"/>
      <c r="J4" s="1"/>
      <c r="K4" s="1"/>
      <c r="L4" s="1"/>
      <c r="M4" s="1"/>
      <c r="N4" s="1"/>
      <c r="O4" s="1"/>
      <c r="P4" s="1"/>
      <c r="Q4" s="1"/>
      <c r="R4" s="1"/>
      <c r="S4" s="1"/>
      <c r="T4" s="1"/>
      <c r="U4" s="1"/>
      <c r="V4" s="1"/>
      <c r="W4" s="1"/>
      <c r="X4" s="1"/>
      <c r="Y4" s="1"/>
      <c r="Z4" s="1"/>
      <c r="AA4" s="1"/>
      <c r="AB4" s="1"/>
      <c r="AC4" s="1"/>
      <c r="AD4" s="1"/>
      <c r="AE4" s="1"/>
      <c r="AF4" s="1"/>
      <c r="AG4" s="68"/>
      <c r="AH4" s="68"/>
      <c r="AI4" s="68"/>
      <c r="AJ4" s="68"/>
      <c r="AK4" s="68"/>
      <c r="AL4" s="68"/>
      <c r="AM4" s="68"/>
      <c r="AN4" s="68"/>
      <c r="AO4" s="68"/>
      <c r="AP4" s="68"/>
      <c r="AQ4" s="68"/>
      <c r="AR4" s="68"/>
      <c r="AS4" s="68"/>
      <c r="AT4" s="68"/>
      <c r="AU4" s="68"/>
      <c r="AV4" s="68"/>
      <c r="AW4" s="68"/>
      <c r="AX4" s="68"/>
      <c r="AY4" s="68"/>
      <c r="AZ4" s="68"/>
      <c r="BA4" s="68"/>
      <c r="BB4" s="68"/>
      <c r="BC4" s="68"/>
      <c r="BD4" s="69"/>
      <c r="BE4" s="68"/>
      <c r="BF4" s="68"/>
      <c r="BG4" s="68"/>
      <c r="BH4" s="68"/>
      <c r="BI4" s="68"/>
      <c r="BJ4" s="68"/>
      <c r="BK4" s="68"/>
      <c r="BL4" s="68"/>
    </row>
    <row r="5" spans="1:78" x14ac:dyDescent="0.25">
      <c r="A5" s="66"/>
      <c r="B5" s="70"/>
      <c r="C5" s="29"/>
      <c r="D5" s="66"/>
      <c r="E5" s="66"/>
      <c r="F5" s="66"/>
      <c r="G5" s="66"/>
      <c r="H5" s="1"/>
      <c r="I5" s="1"/>
      <c r="J5" s="1"/>
      <c r="K5" s="1"/>
      <c r="L5" s="1"/>
      <c r="M5" s="1"/>
      <c r="N5" s="1"/>
      <c r="O5" s="1"/>
      <c r="P5" s="1"/>
      <c r="Q5" s="1"/>
      <c r="R5" s="1"/>
      <c r="S5" s="1"/>
      <c r="T5" s="1"/>
      <c r="U5" s="1"/>
      <c r="V5" s="1"/>
      <c r="W5" s="1"/>
      <c r="X5" s="1"/>
      <c r="Y5" s="1"/>
      <c r="Z5" s="1"/>
      <c r="AA5" s="1"/>
      <c r="AB5" s="1"/>
      <c r="AC5" s="1"/>
      <c r="AD5" s="1"/>
      <c r="AE5" s="1"/>
      <c r="AF5" s="1"/>
      <c r="AG5" s="68"/>
      <c r="AH5" s="68"/>
      <c r="AI5" s="68"/>
      <c r="AJ5" s="68"/>
      <c r="AK5" s="68"/>
      <c r="AL5" s="68"/>
      <c r="AM5" s="68"/>
      <c r="AN5" s="68"/>
      <c r="AO5" s="68"/>
      <c r="AP5" s="68"/>
      <c r="AQ5" s="68"/>
      <c r="AR5" s="68"/>
      <c r="AS5" s="68"/>
      <c r="AT5" s="68"/>
      <c r="AU5" s="68"/>
      <c r="AV5" s="68"/>
      <c r="AW5" s="68"/>
      <c r="AX5" s="68"/>
      <c r="AY5" s="68"/>
      <c r="AZ5" s="68"/>
      <c r="BA5" s="68"/>
      <c r="BB5" s="68"/>
      <c r="BC5" s="68"/>
      <c r="BD5" s="71"/>
      <c r="BE5" s="68"/>
      <c r="BF5" s="68"/>
      <c r="BG5" s="68"/>
      <c r="BH5" s="68"/>
      <c r="BI5" s="68"/>
      <c r="BJ5" s="68"/>
      <c r="BK5" s="68"/>
      <c r="BL5" s="68"/>
    </row>
    <row r="6" spans="1:78" x14ac:dyDescent="0.25">
      <c r="A6" s="66"/>
      <c r="B6" s="70"/>
      <c r="C6" s="19"/>
      <c r="D6" s="21"/>
      <c r="E6" s="21"/>
      <c r="F6" s="66"/>
      <c r="G6" s="66"/>
      <c r="H6" s="1"/>
      <c r="I6" s="1"/>
      <c r="J6" s="1"/>
      <c r="K6" s="1"/>
      <c r="L6" s="1"/>
      <c r="M6" s="1"/>
      <c r="N6" s="1"/>
      <c r="O6" s="1"/>
      <c r="P6" s="1"/>
      <c r="Q6" s="1"/>
      <c r="R6" s="1"/>
      <c r="S6" s="1"/>
      <c r="T6" s="1"/>
      <c r="U6" s="1"/>
      <c r="V6" s="1"/>
      <c r="W6" s="1"/>
      <c r="X6" s="1"/>
      <c r="Y6" s="1"/>
      <c r="Z6" s="1"/>
      <c r="AA6" s="1"/>
      <c r="AB6" s="1"/>
      <c r="AC6" s="1"/>
      <c r="AD6" s="1"/>
      <c r="AE6" s="1"/>
      <c r="AF6" s="1"/>
      <c r="AG6" s="68"/>
      <c r="AH6" s="68"/>
      <c r="AI6" s="68"/>
      <c r="AJ6" s="68"/>
      <c r="AK6" s="68"/>
      <c r="AL6" s="68"/>
      <c r="AM6" s="68"/>
      <c r="AN6" s="68"/>
      <c r="AO6" s="68"/>
      <c r="AP6" s="68"/>
      <c r="AQ6" s="68"/>
      <c r="AR6" s="68"/>
      <c r="AS6" s="68"/>
      <c r="AT6" s="68"/>
      <c r="AU6" s="68"/>
      <c r="AV6" s="68"/>
      <c r="AW6" s="68"/>
      <c r="AX6" s="71"/>
      <c r="AY6" s="68"/>
      <c r="AZ6" s="68"/>
      <c r="BA6" s="68"/>
      <c r="BB6" s="68"/>
      <c r="BC6" s="68"/>
      <c r="BD6" s="71"/>
      <c r="BE6" s="68"/>
      <c r="BF6" s="68"/>
      <c r="BG6" s="68"/>
      <c r="BH6" s="68"/>
      <c r="BI6" s="68"/>
      <c r="BJ6" s="68"/>
      <c r="BK6" s="68"/>
      <c r="BL6" s="68"/>
    </row>
    <row r="7" spans="1:78" x14ac:dyDescent="0.25">
      <c r="A7" s="66"/>
      <c r="B7" s="70"/>
      <c r="C7" s="22"/>
      <c r="D7" s="66"/>
      <c r="E7" s="66"/>
      <c r="F7" s="66"/>
      <c r="G7" s="66"/>
      <c r="H7" s="1"/>
      <c r="I7" s="1"/>
      <c r="J7" s="1"/>
      <c r="K7" s="1"/>
      <c r="L7" s="1"/>
      <c r="M7" s="1"/>
      <c r="N7" s="1"/>
      <c r="O7" s="1"/>
      <c r="P7" s="1"/>
      <c r="Q7" s="1"/>
      <c r="R7" s="1"/>
      <c r="S7" s="1"/>
      <c r="T7" s="1"/>
      <c r="U7" s="1"/>
      <c r="V7" s="1"/>
      <c r="W7" s="1"/>
      <c r="X7" s="1"/>
      <c r="Y7" s="1"/>
      <c r="Z7" s="1"/>
      <c r="AA7" s="1"/>
      <c r="AB7" s="1"/>
      <c r="AC7" s="1"/>
      <c r="AD7" s="1"/>
      <c r="AE7" s="1"/>
      <c r="AF7" s="1"/>
      <c r="AG7" s="68"/>
      <c r="AH7" s="68"/>
      <c r="AI7" s="68"/>
      <c r="AJ7" s="68"/>
      <c r="AK7" s="68"/>
      <c r="AL7" s="68"/>
      <c r="AM7" s="68"/>
      <c r="AN7" s="68"/>
      <c r="AO7" s="68"/>
      <c r="AP7" s="68"/>
      <c r="AQ7" s="68"/>
      <c r="AR7" s="68"/>
      <c r="AS7" s="68"/>
      <c r="AT7" s="68"/>
      <c r="AU7" s="68"/>
      <c r="AV7" s="68"/>
      <c r="AW7" s="68"/>
      <c r="AX7" s="68"/>
      <c r="AY7" s="68"/>
      <c r="AZ7" s="68"/>
      <c r="BA7" s="68"/>
      <c r="BB7" s="68"/>
      <c r="BC7" s="68"/>
      <c r="BD7" s="71"/>
      <c r="BE7" s="68"/>
      <c r="BF7" s="68"/>
      <c r="BG7" s="68"/>
      <c r="BH7" s="68"/>
      <c r="BI7" s="68"/>
      <c r="BJ7" s="68"/>
      <c r="BK7" s="68"/>
      <c r="BL7" s="68"/>
    </row>
    <row r="8" spans="1:78" x14ac:dyDescent="0.25">
      <c r="A8" s="66"/>
      <c r="B8" s="70"/>
      <c r="C8" s="32"/>
      <c r="D8" s="66"/>
      <c r="E8" s="66"/>
      <c r="F8" s="66"/>
      <c r="G8" s="66"/>
      <c r="H8" s="1"/>
      <c r="I8" s="1"/>
      <c r="J8" s="1"/>
      <c r="K8" s="1"/>
      <c r="L8" s="1"/>
      <c r="M8" s="1"/>
      <c r="N8" s="1"/>
      <c r="O8" s="1"/>
      <c r="P8" s="1"/>
      <c r="Q8" s="1"/>
      <c r="R8" s="1"/>
      <c r="S8" s="1"/>
      <c r="T8" s="1"/>
      <c r="U8" s="1"/>
      <c r="V8" s="1"/>
      <c r="W8" s="1"/>
      <c r="X8" s="1"/>
      <c r="Y8" s="1"/>
      <c r="Z8" s="1"/>
      <c r="AA8" s="1"/>
      <c r="AB8" s="1"/>
      <c r="AC8" s="1"/>
      <c r="AD8" s="1"/>
      <c r="AE8" s="1"/>
      <c r="AF8" s="1"/>
      <c r="AG8" s="68"/>
      <c r="AH8" s="68"/>
      <c r="AI8" s="68"/>
      <c r="AJ8" s="68"/>
      <c r="AK8" s="68"/>
      <c r="AL8" s="68"/>
      <c r="AM8" s="68"/>
      <c r="AN8" s="68"/>
      <c r="AO8" s="68"/>
      <c r="AP8" s="68"/>
      <c r="AQ8" s="68"/>
      <c r="AR8" s="68"/>
      <c r="AS8" s="68"/>
      <c r="AT8" s="68"/>
      <c r="AU8" s="68"/>
      <c r="AV8" s="68"/>
      <c r="AW8" s="68"/>
      <c r="AX8" s="68"/>
      <c r="AY8" s="68"/>
      <c r="AZ8" s="68"/>
      <c r="BA8" s="68"/>
      <c r="BB8" s="68"/>
      <c r="BC8" s="68"/>
      <c r="BD8" s="71"/>
      <c r="BE8" s="68"/>
      <c r="BF8" s="68"/>
      <c r="BG8" s="68"/>
      <c r="BH8" s="68"/>
      <c r="BI8" s="68"/>
      <c r="BJ8" s="68"/>
      <c r="BK8" s="68"/>
      <c r="BL8" s="68"/>
    </row>
    <row r="9" spans="1:78" x14ac:dyDescent="0.25">
      <c r="A9" s="66"/>
      <c r="B9" s="70"/>
      <c r="C9" s="17"/>
      <c r="D9" s="66"/>
      <c r="E9" s="66"/>
      <c r="F9" s="66"/>
      <c r="G9" s="66"/>
      <c r="H9" s="1"/>
      <c r="I9" s="1"/>
      <c r="J9" s="1"/>
      <c r="K9" s="1"/>
      <c r="L9" s="1"/>
      <c r="M9" s="1"/>
      <c r="N9" s="1"/>
      <c r="O9" s="1"/>
      <c r="P9" s="1"/>
      <c r="Q9" s="1"/>
      <c r="R9" s="1"/>
      <c r="S9" s="1"/>
      <c r="T9" s="1"/>
      <c r="U9" s="1"/>
      <c r="V9" s="1"/>
      <c r="W9" s="1"/>
      <c r="X9" s="1"/>
      <c r="Y9" s="1"/>
      <c r="Z9" s="1"/>
      <c r="AA9" s="1"/>
      <c r="AB9" s="1"/>
      <c r="AC9" s="1"/>
      <c r="AD9" s="1"/>
      <c r="AE9" s="1"/>
      <c r="AF9" s="1"/>
      <c r="AG9" s="68"/>
      <c r="AH9" s="68"/>
      <c r="AI9" s="68"/>
      <c r="AJ9" s="68"/>
      <c r="AK9" s="68"/>
      <c r="AL9" s="68"/>
      <c r="AM9" s="68"/>
      <c r="AN9" s="68"/>
      <c r="AO9" s="68"/>
      <c r="AP9" s="68"/>
      <c r="AQ9" s="68"/>
      <c r="AR9" s="68"/>
      <c r="AS9" s="68"/>
      <c r="AT9" s="68"/>
      <c r="AU9" s="68"/>
      <c r="AV9" s="68"/>
      <c r="AW9" s="68"/>
      <c r="AX9" s="68"/>
      <c r="AY9" s="68"/>
      <c r="AZ9" s="68"/>
      <c r="BA9" s="68"/>
      <c r="BB9" s="68"/>
      <c r="BC9" s="68"/>
      <c r="BD9" s="71"/>
      <c r="BE9" s="68"/>
      <c r="BF9" s="68"/>
      <c r="BG9" s="68"/>
      <c r="BH9" s="68"/>
      <c r="BI9" s="68"/>
      <c r="BJ9" s="68"/>
      <c r="BK9" s="68"/>
      <c r="BL9" s="68"/>
    </row>
    <row r="10" spans="1:78" x14ac:dyDescent="0.25">
      <c r="A10" s="66"/>
      <c r="B10" s="70"/>
      <c r="C10" s="19"/>
      <c r="D10" s="66"/>
      <c r="E10" s="66"/>
      <c r="F10" s="66"/>
      <c r="G10" s="66"/>
      <c r="H10" s="1"/>
      <c r="I10" s="1"/>
      <c r="J10" s="1"/>
      <c r="K10" s="1"/>
      <c r="L10" s="1"/>
      <c r="M10" s="1"/>
      <c r="N10" s="1"/>
      <c r="O10" s="1"/>
      <c r="P10" s="1"/>
      <c r="Q10" s="1"/>
      <c r="R10" s="1"/>
      <c r="S10" s="1"/>
      <c r="T10" s="1"/>
      <c r="U10" s="1"/>
      <c r="V10" s="1"/>
      <c r="W10" s="1"/>
      <c r="X10" s="1"/>
      <c r="Y10" s="1"/>
      <c r="Z10" s="1"/>
      <c r="AA10" s="1"/>
      <c r="AB10" s="1"/>
      <c r="AC10" s="1"/>
      <c r="AD10" s="1"/>
      <c r="AE10" s="1"/>
      <c r="AF10" s="1"/>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row>
    <row r="11" spans="1:78" x14ac:dyDescent="0.25">
      <c r="A11" s="66"/>
      <c r="B11" s="70"/>
      <c r="C11" s="17"/>
      <c r="D11" s="66"/>
      <c r="E11" s="66"/>
      <c r="F11" s="66"/>
      <c r="G11" s="66"/>
      <c r="H11" s="1"/>
      <c r="I11" s="1"/>
      <c r="J11" s="1"/>
      <c r="K11" s="1"/>
      <c r="L11" s="1"/>
      <c r="M11" s="1"/>
      <c r="N11" s="1"/>
      <c r="O11" s="1"/>
      <c r="P11" s="1"/>
      <c r="Q11" s="1"/>
      <c r="R11" s="1"/>
      <c r="S11" s="1"/>
      <c r="T11" s="1"/>
      <c r="U11" s="1"/>
      <c r="V11" s="1"/>
      <c r="W11" s="1"/>
      <c r="X11" s="1"/>
      <c r="Y11" s="1"/>
      <c r="Z11" s="1"/>
      <c r="AA11" s="1"/>
      <c r="AB11" s="1"/>
      <c r="AC11" s="1"/>
      <c r="AD11" s="1"/>
      <c r="AE11" s="1"/>
      <c r="AF11" s="1"/>
      <c r="AG11" s="72"/>
      <c r="AH11" s="72"/>
      <c r="AI11" s="72"/>
      <c r="AJ11" s="72"/>
      <c r="AK11" s="72"/>
      <c r="AL11" s="72"/>
      <c r="AM11" s="72"/>
      <c r="AN11" s="72"/>
      <c r="AO11" s="72"/>
      <c r="AP11" s="72"/>
      <c r="AQ11" s="72"/>
      <c r="AR11" s="72"/>
      <c r="AS11" s="72"/>
      <c r="AT11" s="72"/>
      <c r="AU11" s="68"/>
      <c r="AV11" s="68"/>
      <c r="AW11" s="68"/>
      <c r="AX11" s="68"/>
      <c r="AY11" s="68"/>
      <c r="AZ11" s="68"/>
      <c r="BA11" s="68"/>
      <c r="BB11" s="68"/>
      <c r="BC11" s="68"/>
      <c r="BD11" s="68"/>
      <c r="BE11" s="68"/>
      <c r="BF11" s="68"/>
      <c r="BG11" s="68"/>
      <c r="BH11" s="68"/>
      <c r="BI11" s="68"/>
      <c r="BJ11" s="68"/>
      <c r="BK11" s="68"/>
      <c r="BL11" s="68"/>
    </row>
    <row r="12" spans="1:78" x14ac:dyDescent="0.25">
      <c r="A12" s="66"/>
      <c r="B12" s="70"/>
      <c r="C12" s="17"/>
      <c r="D12" s="66"/>
      <c r="E12" s="66"/>
      <c r="F12" s="66"/>
      <c r="G12" s="66"/>
      <c r="H12" s="1"/>
      <c r="I12" s="1"/>
      <c r="J12" s="1"/>
      <c r="K12" s="1"/>
      <c r="L12" s="1"/>
      <c r="M12" s="1"/>
      <c r="N12" s="1"/>
      <c r="O12" s="1"/>
      <c r="P12" s="1"/>
      <c r="Q12" s="1"/>
      <c r="R12" s="1"/>
      <c r="S12" s="1"/>
      <c r="T12" s="1"/>
      <c r="U12" s="1"/>
      <c r="V12" s="1"/>
      <c r="W12" s="1"/>
      <c r="X12" s="1"/>
      <c r="Y12" s="1"/>
      <c r="Z12" s="1"/>
      <c r="AA12" s="1"/>
      <c r="AB12" s="1"/>
      <c r="AC12" s="1"/>
      <c r="AD12" s="1"/>
      <c r="AE12" s="1"/>
      <c r="AF12" s="1"/>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row>
    <row r="13" spans="1:78" x14ac:dyDescent="0.25">
      <c r="A13" s="66"/>
      <c r="B13" s="70"/>
      <c r="C13" s="17"/>
      <c r="D13" s="66"/>
      <c r="E13" s="66"/>
      <c r="F13" s="66"/>
      <c r="G13" s="66"/>
      <c r="H13" s="1"/>
      <c r="I13" s="1"/>
      <c r="J13" s="1"/>
      <c r="K13" s="1"/>
      <c r="L13" s="1"/>
      <c r="M13" s="1"/>
      <c r="N13" s="1"/>
      <c r="O13" s="1"/>
      <c r="P13" s="1"/>
      <c r="Q13" s="1"/>
      <c r="R13" s="1"/>
      <c r="S13" s="1"/>
      <c r="T13" s="1"/>
      <c r="U13" s="1"/>
      <c r="V13" s="1"/>
      <c r="W13" s="1"/>
      <c r="X13" s="1"/>
      <c r="Y13" s="1"/>
      <c r="Z13" s="1"/>
      <c r="AA13" s="1"/>
      <c r="AB13" s="1"/>
      <c r="AC13" s="1"/>
      <c r="AD13" s="1"/>
      <c r="AE13" s="1"/>
      <c r="AF13" s="1"/>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row>
    <row r="14" spans="1:78" x14ac:dyDescent="0.25">
      <c r="A14" s="66"/>
      <c r="B14" s="70"/>
      <c r="C14" s="17"/>
      <c r="D14" s="66"/>
      <c r="E14" s="66"/>
      <c r="F14" s="66"/>
      <c r="G14" s="66"/>
      <c r="H14" s="1"/>
      <c r="I14" s="1"/>
      <c r="J14" s="1"/>
      <c r="K14" s="1"/>
      <c r="L14" s="1"/>
      <c r="M14" s="1"/>
      <c r="N14" s="1"/>
      <c r="O14" s="1"/>
      <c r="P14" s="1"/>
      <c r="Q14" s="1"/>
      <c r="R14" s="1"/>
      <c r="S14" s="1"/>
      <c r="T14" s="1"/>
      <c r="U14" s="1"/>
      <c r="V14" s="1"/>
      <c r="W14" s="1"/>
      <c r="X14" s="1"/>
      <c r="Y14" s="1"/>
      <c r="Z14" s="1"/>
      <c r="AA14" s="1"/>
      <c r="AB14" s="1"/>
      <c r="AC14" s="1"/>
      <c r="AD14" s="1"/>
      <c r="AE14" s="1"/>
      <c r="AF14" s="1"/>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9"/>
      <c r="BG14" s="68"/>
      <c r="BH14" s="68"/>
      <c r="BI14" s="68"/>
      <c r="BJ14" s="68"/>
      <c r="BK14" s="68"/>
      <c r="BL14" s="68"/>
    </row>
    <row r="15" spans="1:78" x14ac:dyDescent="0.25">
      <c r="A15" s="66"/>
      <c r="B15" s="70"/>
      <c r="C15" s="29"/>
      <c r="D15" s="66"/>
      <c r="E15" s="66"/>
      <c r="F15" s="66"/>
      <c r="G15" s="66"/>
      <c r="H15" s="1"/>
      <c r="I15" s="1"/>
      <c r="J15" s="1"/>
      <c r="K15" s="1"/>
      <c r="L15" s="1"/>
      <c r="M15" s="1"/>
      <c r="N15" s="1"/>
      <c r="O15" s="1"/>
      <c r="P15" s="1"/>
      <c r="Q15" s="1"/>
      <c r="R15" s="1"/>
      <c r="S15" s="1"/>
      <c r="T15" s="1"/>
      <c r="U15" s="1"/>
      <c r="V15" s="1"/>
      <c r="W15" s="1"/>
      <c r="X15" s="1"/>
      <c r="Y15" s="1"/>
      <c r="Z15" s="1"/>
      <c r="AA15" s="1"/>
      <c r="AB15" s="1"/>
      <c r="AC15" s="1"/>
      <c r="AD15" s="1"/>
      <c r="AE15" s="1"/>
      <c r="AF15" s="1"/>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row>
    <row r="16" spans="1:78" x14ac:dyDescent="0.25">
      <c r="A16" s="66"/>
      <c r="B16" s="70"/>
      <c r="C16" s="67"/>
      <c r="D16" s="66"/>
      <c r="E16" s="66"/>
      <c r="F16" s="66"/>
      <c r="G16" s="66"/>
      <c r="H16" s="1"/>
      <c r="I16" s="1"/>
      <c r="J16" s="1"/>
      <c r="K16" s="1"/>
      <c r="L16" s="1"/>
      <c r="M16" s="1"/>
      <c r="N16" s="1"/>
      <c r="O16" s="1"/>
      <c r="P16" s="1"/>
      <c r="Q16" s="1"/>
      <c r="R16" s="1"/>
      <c r="S16" s="1"/>
      <c r="T16" s="1"/>
      <c r="U16" s="1"/>
      <c r="V16" s="1"/>
      <c r="W16" s="1"/>
      <c r="X16" s="1"/>
      <c r="Y16" s="1"/>
      <c r="Z16" s="1"/>
      <c r="AA16" s="1"/>
      <c r="AB16" s="1"/>
      <c r="AC16" s="1"/>
      <c r="AD16" s="1"/>
      <c r="AE16" s="1"/>
      <c r="AF16" s="1"/>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9"/>
      <c r="BL16" s="68"/>
    </row>
    <row r="17" spans="1:64" x14ac:dyDescent="0.25">
      <c r="A17" s="66"/>
      <c r="B17" s="73"/>
      <c r="C17" s="17"/>
      <c r="D17" s="66"/>
      <c r="E17" s="66"/>
      <c r="F17" s="66"/>
      <c r="G17" s="66"/>
      <c r="H17" s="1"/>
      <c r="I17" s="1"/>
      <c r="J17" s="1"/>
      <c r="K17" s="1"/>
      <c r="L17" s="1"/>
      <c r="M17" s="1"/>
      <c r="N17" s="1"/>
      <c r="O17" s="1"/>
      <c r="P17" s="1"/>
      <c r="Q17" s="1"/>
      <c r="R17" s="1"/>
      <c r="S17" s="1"/>
      <c r="T17" s="1"/>
      <c r="U17" s="1"/>
      <c r="V17" s="1"/>
      <c r="W17" s="1"/>
      <c r="X17" s="1"/>
      <c r="Y17" s="1"/>
      <c r="Z17" s="1"/>
      <c r="AA17" s="1"/>
      <c r="AB17" s="1"/>
      <c r="AC17" s="1"/>
      <c r="AD17" s="1"/>
      <c r="AE17" s="1"/>
      <c r="AF17" s="1"/>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row>
    <row r="18" spans="1:64" x14ac:dyDescent="0.25">
      <c r="A18" s="66"/>
      <c r="B18" s="67"/>
      <c r="C18" s="19"/>
      <c r="D18" s="66"/>
      <c r="E18" s="66"/>
      <c r="F18" s="66"/>
      <c r="G18" s="66"/>
      <c r="H18" s="1"/>
      <c r="I18" s="1"/>
      <c r="J18" s="1"/>
      <c r="K18" s="1"/>
      <c r="L18" s="1"/>
      <c r="M18" s="1"/>
      <c r="N18" s="1"/>
      <c r="O18" s="1"/>
      <c r="P18" s="1"/>
      <c r="Q18" s="1"/>
      <c r="R18" s="1"/>
      <c r="S18" s="1"/>
      <c r="T18" s="1"/>
      <c r="U18" s="1"/>
      <c r="V18" s="1"/>
      <c r="W18" s="1"/>
      <c r="X18" s="1"/>
      <c r="Y18" s="1"/>
      <c r="Z18" s="1"/>
      <c r="AA18" s="1"/>
      <c r="AB18" s="1"/>
      <c r="AC18" s="1"/>
      <c r="AD18" s="1"/>
      <c r="AE18" s="1"/>
      <c r="AF18" s="1"/>
      <c r="AG18" s="68"/>
      <c r="AH18" s="68"/>
      <c r="AI18" s="68"/>
      <c r="AJ18" s="68"/>
      <c r="AK18" s="68"/>
      <c r="AL18" s="68"/>
      <c r="AM18" s="68"/>
      <c r="AN18" s="68"/>
      <c r="AO18" s="68"/>
      <c r="AP18" s="68"/>
      <c r="AQ18" s="68"/>
      <c r="AR18" s="68"/>
      <c r="AS18" s="68"/>
      <c r="AT18" s="68"/>
      <c r="AU18" s="68"/>
      <c r="AV18" s="68"/>
      <c r="AX18" s="74"/>
      <c r="AY18" s="68"/>
      <c r="AZ18" s="68"/>
      <c r="BA18" s="68"/>
      <c r="BB18" s="68"/>
      <c r="BC18" s="68"/>
      <c r="BD18" s="68"/>
      <c r="BE18" s="68"/>
      <c r="BF18" s="68"/>
      <c r="BG18" s="68"/>
      <c r="BH18" s="68"/>
      <c r="BI18" s="68"/>
      <c r="BJ18" s="68"/>
      <c r="BK18" s="68"/>
      <c r="BL18" s="68"/>
    </row>
    <row r="19" spans="1:64" x14ac:dyDescent="0.25">
      <c r="A19" s="66"/>
      <c r="B19" s="70"/>
      <c r="C19" s="22"/>
      <c r="D19" s="66"/>
      <c r="E19" s="66"/>
      <c r="F19" s="66"/>
      <c r="G19" s="66"/>
      <c r="H19" s="1"/>
      <c r="I19" s="1"/>
      <c r="J19" s="1"/>
      <c r="K19" s="1"/>
      <c r="L19" s="1"/>
      <c r="M19" s="1"/>
      <c r="N19" s="1"/>
      <c r="O19" s="1"/>
      <c r="P19" s="1"/>
      <c r="Q19" s="1"/>
      <c r="R19" s="1"/>
      <c r="S19" s="1"/>
      <c r="T19" s="1"/>
      <c r="U19" s="1"/>
      <c r="V19" s="1"/>
      <c r="W19" s="1"/>
      <c r="X19" s="1"/>
      <c r="Y19" s="1"/>
      <c r="Z19" s="1"/>
      <c r="AA19" s="1"/>
      <c r="AB19" s="1"/>
      <c r="AC19" s="1"/>
      <c r="AD19" s="1"/>
      <c r="AE19" s="1"/>
      <c r="AF19" s="1"/>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row>
    <row r="20" spans="1:64" x14ac:dyDescent="0.25">
      <c r="A20" s="66"/>
      <c r="B20" s="67"/>
      <c r="C20" s="19"/>
      <c r="D20" s="66"/>
      <c r="E20" s="66"/>
      <c r="F20" s="66"/>
      <c r="G20" s="66"/>
      <c r="H20" s="1"/>
      <c r="I20" s="1"/>
      <c r="J20" s="1"/>
      <c r="K20" s="1"/>
      <c r="L20" s="1"/>
      <c r="M20" s="1"/>
      <c r="N20" s="1"/>
      <c r="O20" s="1"/>
      <c r="P20" s="1"/>
      <c r="Q20" s="1"/>
      <c r="R20" s="1"/>
      <c r="S20" s="1"/>
      <c r="T20" s="1"/>
      <c r="U20" s="1"/>
      <c r="V20" s="1"/>
      <c r="W20" s="1"/>
      <c r="X20" s="1"/>
      <c r="Y20" s="1"/>
      <c r="Z20" s="1"/>
      <c r="AA20" s="1"/>
      <c r="AB20" s="1"/>
      <c r="AC20" s="1"/>
      <c r="AD20" s="1"/>
      <c r="AE20" s="1"/>
      <c r="AF20" s="1"/>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row>
    <row r="21" spans="1:64" x14ac:dyDescent="0.25">
      <c r="A21" s="66"/>
      <c r="B21" s="70"/>
      <c r="C21" s="17"/>
      <c r="D21" s="66"/>
      <c r="E21" s="66"/>
      <c r="F21" s="66"/>
      <c r="G21" s="66"/>
      <c r="H21" s="1"/>
      <c r="I21" s="1"/>
      <c r="J21" s="1"/>
      <c r="K21" s="1"/>
      <c r="L21" s="1"/>
      <c r="M21" s="1"/>
      <c r="N21" s="1"/>
      <c r="O21" s="1"/>
      <c r="P21" s="1"/>
      <c r="Q21" s="1"/>
      <c r="R21" s="1"/>
      <c r="S21" s="1"/>
      <c r="T21" s="1"/>
      <c r="U21" s="1"/>
      <c r="V21" s="1"/>
      <c r="W21" s="1"/>
      <c r="X21" s="1"/>
      <c r="Y21" s="1"/>
      <c r="Z21" s="1"/>
      <c r="AA21" s="1"/>
      <c r="AB21" s="1"/>
      <c r="AC21" s="1"/>
      <c r="AD21" s="1"/>
      <c r="AE21" s="1"/>
      <c r="AF21" s="1"/>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row>
    <row r="22" spans="1:64" x14ac:dyDescent="0.25">
      <c r="A22" s="66"/>
      <c r="B22" s="70"/>
      <c r="C22" s="19"/>
      <c r="D22" s="66"/>
      <c r="E22" s="66"/>
      <c r="F22" s="66"/>
      <c r="G22" s="66"/>
      <c r="H22" s="1"/>
      <c r="I22" s="1"/>
      <c r="J22" s="1"/>
      <c r="K22" s="1"/>
      <c r="L22" s="1"/>
      <c r="M22" s="1"/>
      <c r="N22" s="1"/>
      <c r="O22" s="1"/>
      <c r="P22" s="1"/>
      <c r="Q22" s="1"/>
      <c r="R22" s="1"/>
      <c r="S22" s="1"/>
      <c r="T22" s="1"/>
      <c r="U22" s="1"/>
      <c r="V22" s="1"/>
      <c r="W22" s="1"/>
      <c r="X22" s="1"/>
      <c r="Y22" s="1"/>
      <c r="Z22" s="1"/>
      <c r="AA22" s="1"/>
      <c r="AB22" s="1"/>
      <c r="AC22" s="1"/>
      <c r="AD22" s="1"/>
      <c r="AE22" s="1"/>
      <c r="AF22" s="1"/>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row>
    <row r="23" spans="1:64" x14ac:dyDescent="0.25">
      <c r="A23" s="66"/>
      <c r="B23" s="67"/>
      <c r="C23" s="29"/>
      <c r="D23" s="66"/>
      <c r="E23" s="66"/>
      <c r="F23" s="66"/>
      <c r="G23" s="66"/>
      <c r="H23" s="1"/>
      <c r="I23" s="1"/>
      <c r="J23" s="1"/>
      <c r="K23" s="1"/>
      <c r="L23" s="1"/>
      <c r="M23" s="1"/>
      <c r="N23" s="1"/>
      <c r="O23" s="1"/>
      <c r="P23" s="1"/>
      <c r="Q23" s="1"/>
      <c r="R23" s="1"/>
      <c r="S23" s="1"/>
      <c r="T23" s="1"/>
      <c r="U23" s="1"/>
      <c r="V23" s="1"/>
      <c r="W23" s="1"/>
      <c r="X23" s="1"/>
      <c r="Y23" s="1"/>
      <c r="Z23" s="1"/>
      <c r="AA23" s="1"/>
      <c r="AB23" s="1"/>
      <c r="AC23" s="1"/>
      <c r="AD23" s="1"/>
      <c r="AE23" s="1"/>
      <c r="AF23" s="1"/>
      <c r="AG23" s="68"/>
      <c r="AH23" s="68"/>
      <c r="AI23" s="68"/>
      <c r="AJ23" s="68"/>
      <c r="AK23" s="68"/>
      <c r="AL23" s="68"/>
      <c r="AM23" s="68"/>
      <c r="AN23" s="68"/>
      <c r="AO23" s="68"/>
      <c r="AP23" s="68"/>
      <c r="AQ23" s="68"/>
      <c r="AR23" s="68"/>
      <c r="AS23" s="68"/>
      <c r="AT23" s="68"/>
      <c r="AU23" s="68"/>
      <c r="AV23" s="68"/>
      <c r="AW23" s="68"/>
      <c r="AX23" s="68"/>
      <c r="AY23" s="75"/>
      <c r="AZ23" s="68"/>
      <c r="BA23" s="68"/>
      <c r="BB23" s="68"/>
      <c r="BC23" s="68"/>
      <c r="BD23" s="68"/>
      <c r="BE23" s="68"/>
      <c r="BF23" s="68"/>
      <c r="BG23" s="68"/>
      <c r="BH23" s="68"/>
      <c r="BI23" s="68"/>
      <c r="BJ23" s="68"/>
      <c r="BK23" s="68"/>
      <c r="BL23" s="68"/>
    </row>
    <row r="24" spans="1:64" x14ac:dyDescent="0.25">
      <c r="A24" s="66"/>
      <c r="B24" s="70"/>
      <c r="C24" s="17"/>
      <c r="D24" s="66"/>
      <c r="E24" s="66"/>
      <c r="F24" s="66"/>
      <c r="G24" s="66"/>
      <c r="H24" s="1"/>
      <c r="I24" s="1"/>
      <c r="J24" s="1"/>
      <c r="K24" s="1"/>
      <c r="L24" s="1"/>
      <c r="M24" s="1"/>
      <c r="N24" s="1"/>
      <c r="O24" s="1"/>
      <c r="P24" s="1"/>
      <c r="Q24" s="1"/>
      <c r="R24" s="1"/>
      <c r="S24" s="1"/>
      <c r="T24" s="1"/>
      <c r="U24" s="1"/>
      <c r="V24" s="1"/>
      <c r="W24" s="1"/>
      <c r="X24" s="1"/>
      <c r="Y24" s="1"/>
      <c r="Z24" s="1"/>
      <c r="AA24" s="1"/>
      <c r="AB24" s="1"/>
      <c r="AC24" s="1"/>
      <c r="AD24" s="1"/>
      <c r="AE24" s="1"/>
      <c r="AF24" s="1"/>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row>
    <row r="25" spans="1:64" x14ac:dyDescent="0.25">
      <c r="A25" s="66"/>
      <c r="B25" s="70"/>
      <c r="C25" s="17"/>
      <c r="D25" s="66"/>
      <c r="E25" s="66"/>
      <c r="F25" s="66"/>
      <c r="G25" s="66"/>
      <c r="H25" s="1"/>
      <c r="I25" s="1"/>
      <c r="J25" s="1"/>
      <c r="K25" s="1"/>
      <c r="L25" s="1"/>
      <c r="M25" s="1"/>
      <c r="N25" s="1"/>
      <c r="O25" s="1"/>
      <c r="P25" s="1"/>
      <c r="Q25" s="1"/>
      <c r="R25" s="1"/>
      <c r="S25" s="1"/>
      <c r="T25" s="1"/>
      <c r="U25" s="1"/>
      <c r="V25" s="1"/>
      <c r="W25" s="1"/>
      <c r="X25" s="1"/>
      <c r="Y25" s="1"/>
      <c r="Z25" s="1"/>
      <c r="AA25" s="1"/>
      <c r="AB25" s="1"/>
      <c r="AC25" s="1"/>
      <c r="AD25" s="1"/>
      <c r="AE25" s="1"/>
      <c r="AF25" s="1"/>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row>
    <row r="26" spans="1:64" x14ac:dyDescent="0.25">
      <c r="A26" s="66"/>
      <c r="B26" s="70"/>
      <c r="C26" s="67"/>
      <c r="D26" s="66"/>
      <c r="E26" s="66"/>
      <c r="F26" s="66"/>
      <c r="G26" s="66"/>
      <c r="H26" s="1"/>
      <c r="I26" s="1"/>
      <c r="J26" s="1"/>
      <c r="K26" s="1"/>
      <c r="L26" s="1"/>
      <c r="M26" s="1"/>
      <c r="N26" s="1"/>
      <c r="O26" s="1"/>
      <c r="P26" s="1"/>
      <c r="Q26" s="1"/>
      <c r="R26" s="1"/>
      <c r="S26" s="1"/>
      <c r="T26" s="1"/>
      <c r="U26" s="1"/>
      <c r="V26" s="1"/>
      <c r="W26" s="1"/>
      <c r="X26" s="1"/>
      <c r="Y26" s="1"/>
      <c r="Z26" s="1"/>
      <c r="AA26" s="1"/>
      <c r="AB26" s="1"/>
      <c r="AC26" s="1"/>
      <c r="AD26" s="1"/>
      <c r="AE26" s="1"/>
      <c r="AF26" s="1"/>
      <c r="AG26" s="68"/>
      <c r="AH26" s="68"/>
      <c r="AI26" s="68"/>
      <c r="AJ26" s="68"/>
      <c r="AK26" s="68"/>
      <c r="AL26" s="68"/>
      <c r="AM26" s="68"/>
      <c r="AN26" s="68"/>
      <c r="AO26" s="68"/>
      <c r="AP26" s="68"/>
      <c r="AQ26" s="68"/>
      <c r="AR26" s="68"/>
      <c r="AS26" s="68"/>
      <c r="AT26" s="68"/>
      <c r="AU26" s="68"/>
      <c r="AV26" s="68"/>
      <c r="AW26" s="68"/>
      <c r="AX26" s="68"/>
      <c r="AY26" s="68"/>
      <c r="AZ26" s="68"/>
      <c r="BA26" s="68"/>
      <c r="BB26" s="69"/>
      <c r="BC26" s="68"/>
      <c r="BD26" s="68"/>
      <c r="BE26" s="68"/>
      <c r="BF26" s="68"/>
      <c r="BG26" s="68"/>
      <c r="BH26" s="68"/>
      <c r="BI26" s="68"/>
      <c r="BJ26" s="68"/>
      <c r="BK26" s="68"/>
      <c r="BL26" s="68"/>
    </row>
    <row r="27" spans="1:64" x14ac:dyDescent="0.25">
      <c r="A27" s="66"/>
      <c r="B27" s="73"/>
      <c r="C27" s="73"/>
      <c r="D27" s="66"/>
      <c r="E27" s="66"/>
      <c r="F27" s="66"/>
      <c r="G27" s="66"/>
      <c r="H27" s="1"/>
      <c r="I27" s="1"/>
      <c r="J27" s="1"/>
      <c r="K27" s="1"/>
      <c r="L27" s="1"/>
      <c r="M27" s="1"/>
      <c r="N27" s="1"/>
      <c r="O27" s="1"/>
      <c r="P27" s="1"/>
      <c r="Q27" s="1"/>
      <c r="R27" s="1"/>
      <c r="S27" s="1"/>
      <c r="T27" s="1"/>
      <c r="U27" s="1"/>
      <c r="V27" s="1"/>
      <c r="W27" s="1"/>
      <c r="X27" s="1"/>
      <c r="Y27" s="1"/>
      <c r="Z27" s="1"/>
      <c r="AA27" s="1"/>
      <c r="AB27" s="1"/>
      <c r="AC27" s="1"/>
      <c r="AD27" s="1"/>
      <c r="AE27" s="1"/>
      <c r="AF27" s="1"/>
      <c r="AG27" s="68"/>
      <c r="AH27" s="68"/>
      <c r="AI27" s="68"/>
      <c r="AJ27" s="68"/>
      <c r="AK27" s="68"/>
      <c r="AL27" s="68"/>
      <c r="AM27" s="68"/>
      <c r="AN27" s="68"/>
      <c r="AO27" s="68"/>
      <c r="AP27" s="68"/>
      <c r="AQ27" s="68"/>
      <c r="AR27" s="68"/>
      <c r="AS27" s="68"/>
      <c r="AT27" s="68"/>
      <c r="AU27" s="68"/>
      <c r="AV27" s="68"/>
      <c r="AW27" s="69"/>
      <c r="AX27" s="68"/>
      <c r="AY27" s="68"/>
      <c r="AZ27" s="68"/>
      <c r="BA27" s="68"/>
      <c r="BB27" s="68"/>
      <c r="BC27" s="68"/>
      <c r="BD27" s="68"/>
      <c r="BE27" s="68"/>
      <c r="BF27" s="68"/>
      <c r="BG27" s="68"/>
      <c r="BH27" s="68"/>
      <c r="BI27" s="68"/>
      <c r="BJ27" s="68"/>
      <c r="BK27" s="68"/>
      <c r="BL27" s="68"/>
    </row>
    <row r="28" spans="1:64" x14ac:dyDescent="0.25">
      <c r="A28" s="66"/>
      <c r="B28" s="70"/>
      <c r="C28" s="67"/>
      <c r="D28" s="66"/>
      <c r="E28" s="66"/>
      <c r="F28" s="66"/>
      <c r="G28" s="66"/>
      <c r="H28" s="1"/>
      <c r="I28" s="1"/>
      <c r="J28" s="1"/>
      <c r="K28" s="1"/>
      <c r="L28" s="1"/>
      <c r="M28" s="1"/>
      <c r="N28" s="1"/>
      <c r="O28" s="1"/>
      <c r="P28" s="1"/>
      <c r="Q28" s="1"/>
      <c r="R28" s="1"/>
      <c r="S28" s="1"/>
      <c r="T28" s="1"/>
      <c r="U28" s="1"/>
      <c r="V28" s="1"/>
      <c r="W28" s="1"/>
      <c r="X28" s="1"/>
      <c r="Y28" s="1"/>
      <c r="Z28" s="1"/>
      <c r="AA28" s="1"/>
      <c r="AB28" s="1"/>
      <c r="AC28" s="1"/>
      <c r="AD28" s="1"/>
      <c r="AE28" s="1"/>
      <c r="AF28" s="1"/>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row>
    <row r="29" spans="1:64" x14ac:dyDescent="0.25">
      <c r="A29" s="66"/>
      <c r="B29" s="70"/>
      <c r="C29" s="17"/>
      <c r="D29" s="66"/>
      <c r="E29" s="66"/>
      <c r="F29" s="66"/>
      <c r="G29" s="66"/>
      <c r="H29" s="1"/>
      <c r="I29" s="1"/>
      <c r="J29" s="1"/>
      <c r="K29" s="1"/>
      <c r="L29" s="1"/>
      <c r="M29" s="1"/>
      <c r="N29" s="1"/>
      <c r="O29" s="1"/>
      <c r="P29" s="1"/>
      <c r="Q29" s="1"/>
      <c r="R29" s="1"/>
      <c r="S29" s="1"/>
      <c r="T29" s="1"/>
      <c r="U29" s="1"/>
      <c r="V29" s="1"/>
      <c r="W29" s="1"/>
      <c r="X29" s="1"/>
      <c r="Y29" s="1"/>
      <c r="Z29" s="1"/>
      <c r="AA29" s="1"/>
      <c r="AB29" s="1"/>
      <c r="AC29" s="1"/>
      <c r="AD29" s="1"/>
      <c r="AE29" s="1"/>
      <c r="AF29" s="1"/>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64" x14ac:dyDescent="0.25">
      <c r="A30" s="66"/>
      <c r="B30" s="70"/>
      <c r="C30" s="19"/>
      <c r="D30" s="66"/>
      <c r="E30" s="66"/>
      <c r="F30" s="66"/>
      <c r="G30" s="66"/>
      <c r="H30" s="1"/>
      <c r="I30" s="1"/>
      <c r="J30" s="1"/>
      <c r="K30" s="1"/>
      <c r="L30" s="1"/>
      <c r="M30" s="1"/>
      <c r="N30" s="1"/>
      <c r="O30" s="1"/>
      <c r="P30" s="1"/>
      <c r="Q30" s="1"/>
      <c r="R30" s="1"/>
      <c r="S30" s="1"/>
      <c r="T30" s="1"/>
      <c r="U30" s="1"/>
      <c r="V30" s="1"/>
      <c r="W30" s="1"/>
      <c r="X30" s="1"/>
      <c r="Y30" s="1"/>
      <c r="Z30" s="1"/>
      <c r="AA30" s="1"/>
      <c r="AB30" s="1"/>
      <c r="AC30" s="1"/>
      <c r="AD30" s="1"/>
      <c r="AE30" s="1"/>
      <c r="AF30" s="1"/>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64" x14ac:dyDescent="0.25">
      <c r="A31" s="66"/>
      <c r="B31" s="14"/>
      <c r="C31" s="17"/>
      <c r="D31" s="66"/>
      <c r="E31" s="66"/>
      <c r="F31" s="66"/>
      <c r="G31" s="66"/>
      <c r="H31" s="1"/>
      <c r="I31" s="1"/>
      <c r="J31" s="1"/>
      <c r="K31" s="1"/>
      <c r="L31" s="1"/>
      <c r="M31" s="1"/>
      <c r="N31" s="1"/>
      <c r="O31" s="1"/>
      <c r="P31" s="1"/>
      <c r="Q31" s="1"/>
      <c r="R31" s="1"/>
      <c r="S31" s="1"/>
      <c r="T31" s="1"/>
      <c r="U31" s="1"/>
      <c r="V31" s="1"/>
      <c r="W31" s="1"/>
      <c r="X31" s="1"/>
      <c r="Y31" s="1"/>
      <c r="Z31" s="1"/>
      <c r="AA31" s="1"/>
      <c r="AB31" s="1"/>
      <c r="AC31" s="1"/>
      <c r="AD31" s="1"/>
      <c r="AE31" s="1"/>
      <c r="AF31" s="1"/>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row>
    <row r="32" spans="1:64" x14ac:dyDescent="0.25">
      <c r="A32" s="66"/>
      <c r="B32" s="17"/>
      <c r="C32" s="17"/>
      <c r="D32" s="66"/>
      <c r="E32" s="66"/>
      <c r="F32" s="66"/>
      <c r="G32" s="66"/>
      <c r="H32" s="1"/>
      <c r="I32" s="1"/>
      <c r="J32" s="1"/>
      <c r="K32" s="1"/>
      <c r="L32" s="1"/>
      <c r="M32" s="1"/>
      <c r="N32" s="1"/>
      <c r="O32" s="1"/>
      <c r="P32" s="1"/>
      <c r="Q32" s="1"/>
      <c r="R32" s="1"/>
      <c r="S32" s="1"/>
      <c r="T32" s="1"/>
      <c r="U32" s="1"/>
      <c r="V32" s="1"/>
      <c r="W32" s="1"/>
      <c r="X32" s="1"/>
      <c r="Y32" s="1"/>
      <c r="Z32" s="1"/>
      <c r="AA32" s="1"/>
      <c r="AB32" s="1"/>
      <c r="AC32" s="1"/>
      <c r="AD32" s="1"/>
      <c r="AE32" s="1"/>
      <c r="AF32" s="1"/>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row>
    <row r="33" spans="1:64" x14ac:dyDescent="0.25">
      <c r="A33" s="66"/>
      <c r="B33" s="17"/>
      <c r="C33" s="17"/>
      <c r="D33" s="66"/>
      <c r="E33" s="66"/>
      <c r="F33" s="66"/>
      <c r="G33" s="66"/>
      <c r="H33" s="1"/>
      <c r="I33" s="1"/>
      <c r="J33" s="1"/>
      <c r="K33" s="1"/>
      <c r="L33" s="1"/>
      <c r="M33" s="1"/>
      <c r="N33" s="1"/>
      <c r="O33" s="1"/>
      <c r="P33" s="1"/>
      <c r="Q33" s="1"/>
      <c r="R33" s="1"/>
      <c r="S33" s="1"/>
      <c r="T33" s="1"/>
      <c r="U33" s="1"/>
      <c r="V33" s="1"/>
      <c r="W33" s="1"/>
      <c r="X33" s="1"/>
      <c r="Y33" s="1"/>
      <c r="Z33" s="1"/>
      <c r="AA33" s="1"/>
      <c r="AB33" s="1"/>
      <c r="AC33" s="1"/>
      <c r="AD33" s="1"/>
      <c r="AE33" s="1"/>
      <c r="AF33" s="1"/>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row>
    <row r="34" spans="1:64" x14ac:dyDescent="0.25">
      <c r="A34" s="66"/>
      <c r="B34" s="14"/>
      <c r="C34" s="19"/>
      <c r="D34" s="66"/>
      <c r="E34" s="66"/>
      <c r="F34" s="66"/>
      <c r="G34" s="66"/>
      <c r="H34" s="1"/>
      <c r="I34" s="1"/>
      <c r="J34" s="1"/>
      <c r="K34" s="1"/>
      <c r="L34" s="1"/>
      <c r="M34" s="1"/>
      <c r="N34" s="1"/>
      <c r="O34" s="1"/>
      <c r="P34" s="1"/>
      <c r="Q34" s="1"/>
      <c r="R34" s="1"/>
      <c r="S34" s="1"/>
      <c r="T34" s="1"/>
      <c r="U34" s="1"/>
      <c r="V34" s="1"/>
      <c r="W34" s="1"/>
      <c r="X34" s="1"/>
      <c r="Y34" s="1"/>
      <c r="Z34" s="1"/>
      <c r="AA34" s="1"/>
      <c r="AB34" s="1"/>
      <c r="AC34" s="1"/>
      <c r="AD34" s="1"/>
      <c r="AE34" s="1"/>
      <c r="AF34" s="1"/>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row>
    <row r="35" spans="1:64" x14ac:dyDescent="0.25">
      <c r="A35" s="66"/>
      <c r="B35" s="14"/>
      <c r="C35" s="17"/>
      <c r="D35" s="66"/>
      <c r="E35" s="66"/>
      <c r="F35" s="66"/>
      <c r="G35" s="66"/>
      <c r="H35" s="1"/>
      <c r="I35" s="1"/>
      <c r="J35" s="1"/>
      <c r="K35" s="1"/>
      <c r="L35" s="1"/>
      <c r="M35" s="1"/>
      <c r="N35" s="1"/>
      <c r="O35" s="1"/>
      <c r="P35" s="1"/>
      <c r="Q35" s="1"/>
      <c r="R35" s="1"/>
      <c r="S35" s="1"/>
      <c r="T35" s="1"/>
      <c r="U35" s="1"/>
      <c r="V35" s="1"/>
      <c r="W35" s="1"/>
      <c r="X35" s="1"/>
      <c r="Y35" s="1"/>
      <c r="Z35" s="1"/>
      <c r="AA35" s="1"/>
      <c r="AB35" s="1"/>
      <c r="AC35" s="1"/>
      <c r="AD35" s="1"/>
      <c r="AE35" s="1"/>
      <c r="AF35" s="1"/>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row>
    <row r="36" spans="1:64" x14ac:dyDescent="0.25">
      <c r="A36" s="66"/>
      <c r="B36" s="14"/>
      <c r="C36" s="22"/>
      <c r="D36" s="66"/>
      <c r="E36" s="66"/>
      <c r="F36" s="66"/>
      <c r="G36" s="66"/>
      <c r="H36" s="1"/>
      <c r="I36" s="1"/>
      <c r="J36" s="1"/>
      <c r="K36" s="1"/>
      <c r="L36" s="1"/>
      <c r="M36" s="1"/>
      <c r="N36" s="1"/>
      <c r="O36" s="1"/>
      <c r="P36" s="1"/>
      <c r="Q36" s="1"/>
      <c r="R36" s="1"/>
      <c r="S36" s="1"/>
      <c r="T36" s="1"/>
      <c r="U36" s="1"/>
      <c r="V36" s="1"/>
      <c r="W36" s="1"/>
      <c r="X36" s="1"/>
      <c r="Y36" s="1"/>
      <c r="Z36" s="1"/>
      <c r="AA36" s="1"/>
      <c r="AB36" s="1"/>
      <c r="AC36" s="1"/>
      <c r="AD36" s="1"/>
      <c r="AE36" s="1"/>
      <c r="AF36" s="1"/>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row>
    <row r="37" spans="1:64" x14ac:dyDescent="0.25">
      <c r="A37" s="66"/>
      <c r="B37" s="14"/>
      <c r="C37" s="19"/>
      <c r="D37" s="66"/>
      <c r="E37" s="66"/>
      <c r="F37" s="66"/>
      <c r="G37" s="66"/>
      <c r="H37" s="1"/>
      <c r="I37" s="1"/>
      <c r="J37" s="1"/>
      <c r="K37" s="1"/>
      <c r="L37" s="1"/>
      <c r="M37" s="1"/>
      <c r="N37" s="1"/>
      <c r="O37" s="1"/>
      <c r="P37" s="1"/>
      <c r="Q37" s="1"/>
      <c r="R37" s="1"/>
      <c r="S37" s="1"/>
      <c r="T37" s="1"/>
      <c r="U37" s="1"/>
      <c r="V37" s="1"/>
      <c r="W37" s="1"/>
      <c r="X37" s="1"/>
      <c r="Y37" s="1"/>
      <c r="Z37" s="1"/>
      <c r="AA37" s="1"/>
      <c r="AB37" s="1"/>
      <c r="AC37" s="1"/>
      <c r="AD37" s="1"/>
      <c r="AE37" s="1"/>
      <c r="AF37" s="1"/>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E37" s="68"/>
      <c r="BF37" s="68"/>
      <c r="BG37" s="68"/>
      <c r="BH37" s="68"/>
      <c r="BI37" s="68"/>
      <c r="BJ37" s="68"/>
      <c r="BK37" s="68"/>
      <c r="BL37" s="68"/>
    </row>
    <row r="38" spans="1:64" x14ac:dyDescent="0.25">
      <c r="A38" s="66"/>
      <c r="B38" s="14"/>
      <c r="C38" s="19"/>
      <c r="D38" s="66"/>
      <c r="E38" s="66"/>
      <c r="F38" s="66"/>
      <c r="G38" s="66"/>
      <c r="H38" s="1"/>
      <c r="I38" s="1"/>
      <c r="J38" s="1"/>
      <c r="K38" s="1"/>
      <c r="L38" s="1"/>
      <c r="M38" s="1"/>
      <c r="N38" s="1"/>
      <c r="O38" s="1"/>
      <c r="P38" s="1"/>
      <c r="Q38" s="1"/>
      <c r="R38" s="1"/>
      <c r="S38" s="1"/>
      <c r="T38" s="1"/>
      <c r="U38" s="1"/>
      <c r="V38" s="1"/>
      <c r="W38" s="1"/>
      <c r="X38" s="1"/>
      <c r="Y38" s="1"/>
      <c r="Z38" s="1"/>
      <c r="AA38" s="1"/>
      <c r="AB38" s="1"/>
      <c r="AC38" s="1"/>
      <c r="AD38" s="1"/>
      <c r="AE38" s="1"/>
      <c r="AF38" s="1"/>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64" x14ac:dyDescent="0.25">
      <c r="A39" s="66"/>
      <c r="B39" s="14"/>
      <c r="C39" s="67"/>
      <c r="D39" s="66"/>
      <c r="E39" s="66"/>
      <c r="F39" s="66"/>
      <c r="G39" s="66"/>
      <c r="H39" s="1"/>
      <c r="I39" s="1"/>
      <c r="J39" s="1"/>
      <c r="K39" s="1"/>
      <c r="L39" s="1"/>
      <c r="M39" s="1"/>
      <c r="N39" s="1"/>
      <c r="O39" s="1"/>
      <c r="P39" s="1"/>
      <c r="Q39" s="1"/>
      <c r="R39" s="1"/>
      <c r="S39" s="1"/>
      <c r="T39" s="1"/>
      <c r="U39" s="1"/>
      <c r="V39" s="1"/>
      <c r="W39" s="1"/>
      <c r="X39" s="1"/>
      <c r="Y39" s="1"/>
      <c r="Z39" s="1"/>
      <c r="AA39" s="1"/>
      <c r="AB39" s="1"/>
      <c r="AC39" s="1"/>
      <c r="AD39" s="1"/>
      <c r="AE39" s="1"/>
      <c r="AF39" s="1"/>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9"/>
      <c r="BG39" s="68"/>
      <c r="BH39" s="68"/>
      <c r="BI39" s="68"/>
      <c r="BJ39" s="68"/>
      <c r="BK39" s="68"/>
      <c r="BL39" s="68"/>
    </row>
    <row r="40" spans="1:64" x14ac:dyDescent="0.25">
      <c r="A40" s="66"/>
      <c r="B40" s="14"/>
      <c r="C40" s="67"/>
      <c r="D40" s="66"/>
      <c r="E40" s="66"/>
      <c r="F40" s="66"/>
      <c r="G40" s="66"/>
      <c r="H40" s="1"/>
      <c r="I40" s="1"/>
      <c r="J40" s="1"/>
      <c r="K40" s="1"/>
      <c r="L40" s="1"/>
      <c r="M40" s="1"/>
      <c r="N40" s="1"/>
      <c r="O40" s="1"/>
      <c r="P40" s="1"/>
      <c r="Q40" s="1"/>
      <c r="R40" s="1"/>
      <c r="S40" s="1"/>
      <c r="T40" s="1"/>
      <c r="U40" s="1"/>
      <c r="V40" s="1"/>
      <c r="W40" s="1"/>
      <c r="X40" s="1"/>
      <c r="Y40" s="1"/>
      <c r="Z40" s="1"/>
      <c r="AA40" s="1"/>
      <c r="AB40" s="1"/>
      <c r="AC40" s="1"/>
      <c r="AD40" s="1"/>
      <c r="AE40" s="1"/>
      <c r="AF40" s="1"/>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1:64" x14ac:dyDescent="0.25">
      <c r="A41" s="66"/>
      <c r="B41" s="14"/>
      <c r="C41" s="73"/>
      <c r="D41" s="66"/>
      <c r="E41" s="66"/>
      <c r="F41" s="66"/>
      <c r="G41" s="66"/>
      <c r="H41" s="1"/>
      <c r="I41" s="1"/>
      <c r="J41" s="1"/>
      <c r="K41" s="1"/>
      <c r="L41" s="1"/>
      <c r="M41" s="1"/>
      <c r="N41" s="1"/>
      <c r="O41" s="1"/>
      <c r="P41" s="1"/>
      <c r="Q41" s="1"/>
      <c r="R41" s="1"/>
      <c r="S41" s="1"/>
      <c r="T41" s="1"/>
      <c r="U41" s="1"/>
      <c r="V41" s="1"/>
      <c r="W41" s="1"/>
      <c r="X41" s="1"/>
      <c r="Y41" s="1"/>
      <c r="Z41" s="1"/>
      <c r="AA41" s="1"/>
      <c r="AB41" s="1"/>
      <c r="AC41" s="1"/>
      <c r="AD41" s="1"/>
      <c r="AE41" s="1"/>
      <c r="AF41" s="1"/>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row>
    <row r="42" spans="1:64" x14ac:dyDescent="0.25">
      <c r="A42" s="66"/>
      <c r="B42" s="17"/>
      <c r="C42" s="73"/>
      <c r="D42" s="66"/>
      <c r="E42" s="66"/>
      <c r="F42" s="66"/>
      <c r="G42" s="66"/>
      <c r="H42" s="1"/>
      <c r="I42" s="1"/>
      <c r="J42" s="1"/>
      <c r="K42" s="1"/>
      <c r="L42" s="1"/>
      <c r="M42" s="1"/>
      <c r="N42" s="1"/>
      <c r="O42" s="1"/>
      <c r="P42" s="1"/>
      <c r="Q42" s="1"/>
      <c r="R42" s="1"/>
      <c r="S42" s="1"/>
      <c r="T42" s="1"/>
      <c r="U42" s="1"/>
      <c r="V42" s="1"/>
      <c r="W42" s="1"/>
      <c r="X42" s="1"/>
      <c r="Y42" s="1"/>
      <c r="Z42" s="1"/>
      <c r="AA42" s="1"/>
      <c r="AB42" s="1"/>
      <c r="AC42" s="1"/>
      <c r="AD42" s="1"/>
      <c r="AE42" s="1"/>
      <c r="AF42" s="1"/>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row>
    <row r="43" spans="1:64" x14ac:dyDescent="0.25">
      <c r="A43" s="66"/>
      <c r="B43" s="14"/>
      <c r="C43" s="67"/>
      <c r="D43" s="66"/>
      <c r="E43" s="66"/>
      <c r="F43" s="66"/>
      <c r="G43" s="66"/>
      <c r="H43" s="1"/>
      <c r="I43" s="1"/>
      <c r="J43" s="1"/>
      <c r="K43" s="1"/>
      <c r="L43" s="1"/>
      <c r="M43" s="1"/>
      <c r="N43" s="1"/>
      <c r="O43" s="1"/>
      <c r="P43" s="1"/>
      <c r="Q43" s="1"/>
      <c r="R43" s="1"/>
      <c r="S43" s="1"/>
      <c r="T43" s="1"/>
      <c r="U43" s="1"/>
      <c r="V43" s="1"/>
      <c r="W43" s="1"/>
      <c r="X43" s="1"/>
      <c r="Y43" s="1"/>
      <c r="Z43" s="1"/>
      <c r="AA43" s="1"/>
      <c r="AB43" s="1"/>
      <c r="AC43" s="1"/>
      <c r="AD43" s="1"/>
      <c r="AE43" s="1"/>
      <c r="AF43" s="1"/>
      <c r="AG43" s="68"/>
      <c r="AH43" s="68"/>
      <c r="AI43" s="68"/>
      <c r="AJ43" s="68"/>
      <c r="AK43" s="68"/>
      <c r="AL43" s="68"/>
      <c r="AM43" s="68"/>
      <c r="AN43" s="68"/>
      <c r="AO43" s="68"/>
      <c r="AP43" s="68"/>
      <c r="AQ43" s="68"/>
      <c r="AR43" s="68"/>
      <c r="AS43" s="68"/>
      <c r="AT43" s="68"/>
      <c r="AU43" s="68"/>
      <c r="AV43" s="68"/>
      <c r="AW43" s="68"/>
      <c r="AX43" s="68"/>
      <c r="AY43" s="71"/>
      <c r="AZ43" s="68"/>
      <c r="BA43" s="68"/>
      <c r="BB43" s="68"/>
      <c r="BC43" s="68"/>
      <c r="BD43" s="68"/>
      <c r="BE43" s="68"/>
      <c r="BF43" s="68"/>
      <c r="BG43" s="68"/>
      <c r="BH43" s="68"/>
      <c r="BI43" s="68"/>
      <c r="BJ43" s="68"/>
      <c r="BK43" s="68"/>
      <c r="BL43" s="68"/>
    </row>
    <row r="44" spans="1:64" x14ac:dyDescent="0.25">
      <c r="A44" s="66"/>
      <c r="B44" s="14"/>
      <c r="C44" s="73"/>
      <c r="D44" s="66"/>
      <c r="E44" s="66"/>
      <c r="F44" s="66"/>
      <c r="G44" s="66"/>
      <c r="H44" s="1"/>
      <c r="I44" s="1"/>
      <c r="J44" s="1"/>
      <c r="K44" s="1"/>
      <c r="L44" s="1"/>
      <c r="M44" s="1"/>
      <c r="N44" s="1"/>
      <c r="O44" s="1"/>
      <c r="P44" s="1"/>
      <c r="Q44" s="1"/>
      <c r="R44" s="1"/>
      <c r="S44" s="1"/>
      <c r="T44" s="1"/>
      <c r="U44" s="1"/>
      <c r="V44" s="1"/>
      <c r="W44" s="1"/>
      <c r="X44" s="1"/>
      <c r="Y44" s="1"/>
      <c r="Z44" s="1"/>
      <c r="AA44" s="1"/>
      <c r="AB44" s="1"/>
      <c r="AC44" s="1"/>
      <c r="AD44" s="1"/>
      <c r="AE44" s="1"/>
      <c r="AF44" s="1"/>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row>
    <row r="45" spans="1:64" x14ac:dyDescent="0.25">
      <c r="A45" s="66"/>
      <c r="B45" s="14"/>
      <c r="C45" s="73"/>
      <c r="D45" s="66"/>
      <c r="E45" s="66"/>
      <c r="F45" s="66"/>
      <c r="G45" s="66"/>
      <c r="H45" s="1"/>
      <c r="I45" s="1"/>
      <c r="J45" s="1"/>
      <c r="K45" s="1"/>
      <c r="L45" s="1"/>
      <c r="M45" s="1"/>
      <c r="N45" s="1"/>
      <c r="O45" s="1"/>
      <c r="P45" s="1"/>
      <c r="Q45" s="1"/>
      <c r="R45" s="1"/>
      <c r="S45" s="1"/>
      <c r="T45" s="1"/>
      <c r="U45" s="1"/>
      <c r="V45" s="1"/>
      <c r="W45" s="1"/>
      <c r="X45" s="1"/>
      <c r="Y45" s="1"/>
      <c r="Z45" s="1"/>
      <c r="AA45" s="1"/>
      <c r="AB45" s="1"/>
      <c r="AC45" s="1"/>
      <c r="AD45" s="1"/>
      <c r="AE45" s="1"/>
      <c r="AF45" s="1"/>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row>
    <row r="46" spans="1:64" x14ac:dyDescent="0.25">
      <c r="A46" s="66"/>
      <c r="B46" s="17"/>
      <c r="C46" s="66"/>
      <c r="D46" s="66"/>
      <c r="E46" s="66"/>
      <c r="F46" s="66"/>
      <c r="G46" s="66"/>
      <c r="H46" s="1"/>
      <c r="I46" s="1"/>
      <c r="J46" s="1"/>
      <c r="K46" s="1"/>
      <c r="L46" s="1"/>
      <c r="M46" s="1"/>
      <c r="N46" s="1"/>
      <c r="O46" s="1"/>
      <c r="P46" s="1"/>
      <c r="Q46" s="1"/>
      <c r="R46" s="1"/>
      <c r="S46" s="1"/>
      <c r="T46" s="1"/>
      <c r="U46" s="1"/>
      <c r="V46" s="1"/>
      <c r="W46" s="1"/>
      <c r="X46" s="31"/>
      <c r="Y46" s="1"/>
      <c r="Z46" s="1"/>
      <c r="AA46" s="1"/>
      <c r="AB46" s="1"/>
      <c r="AC46" s="1"/>
      <c r="AD46" s="1"/>
      <c r="AE46" s="1"/>
      <c r="AF46" s="1"/>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row>
    <row r="47" spans="1:64" x14ac:dyDescent="0.25">
      <c r="A47" s="66"/>
      <c r="B47" s="14"/>
      <c r="C47" s="66"/>
      <c r="D47" s="66"/>
      <c r="E47" s="66"/>
      <c r="F47" s="66"/>
      <c r="G47" s="66"/>
      <c r="H47" s="1"/>
      <c r="I47" s="1"/>
      <c r="J47" s="1"/>
      <c r="K47" s="1"/>
      <c r="L47" s="1"/>
      <c r="M47" s="1"/>
      <c r="N47" s="1"/>
      <c r="O47" s="1"/>
      <c r="P47" s="1"/>
      <c r="Q47" s="1"/>
      <c r="R47" s="1"/>
      <c r="S47" s="1"/>
      <c r="T47" s="1"/>
      <c r="U47" s="1"/>
      <c r="V47" s="1"/>
      <c r="W47" s="1"/>
      <c r="X47" s="1"/>
      <c r="Y47" s="1"/>
      <c r="Z47" s="1"/>
      <c r="AA47" s="1"/>
      <c r="AB47" s="1"/>
      <c r="AC47" s="1"/>
      <c r="AD47" s="1"/>
      <c r="AE47" s="1"/>
      <c r="AF47" s="1"/>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row>
    <row r="48" spans="1:64" x14ac:dyDescent="0.25">
      <c r="A48" s="66"/>
      <c r="B48" s="17"/>
      <c r="C48" s="66"/>
      <c r="D48" s="66"/>
      <c r="E48" s="66"/>
      <c r="F48" s="66"/>
      <c r="G48" s="66"/>
      <c r="H48" s="1"/>
      <c r="I48" s="1"/>
      <c r="J48" s="1"/>
      <c r="K48" s="1"/>
      <c r="L48" s="1"/>
      <c r="M48" s="1"/>
      <c r="N48" s="1"/>
      <c r="O48" s="1"/>
      <c r="P48" s="1"/>
      <c r="Q48" s="1"/>
      <c r="R48" s="1"/>
      <c r="S48" s="1"/>
      <c r="T48" s="1"/>
      <c r="U48" s="1"/>
      <c r="V48" s="1"/>
      <c r="W48" s="1"/>
      <c r="X48" s="1"/>
      <c r="Y48" s="1"/>
      <c r="Z48" s="1"/>
      <c r="AA48" s="1"/>
      <c r="AB48" s="1"/>
      <c r="AC48" s="1"/>
      <c r="AD48" s="1"/>
      <c r="AE48" s="1"/>
      <c r="AF48" s="1"/>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row>
    <row r="49" spans="1:64" x14ac:dyDescent="0.25">
      <c r="A49" s="66"/>
      <c r="B49" s="14"/>
      <c r="C49" s="66"/>
      <c r="D49" s="66"/>
      <c r="E49" s="66"/>
      <c r="F49" s="66"/>
      <c r="G49" s="66"/>
      <c r="H49" s="1"/>
      <c r="I49" s="1"/>
      <c r="J49" s="1"/>
      <c r="K49" s="1"/>
      <c r="L49" s="1"/>
      <c r="M49" s="1"/>
      <c r="N49" s="1"/>
      <c r="O49" s="1"/>
      <c r="P49" s="1"/>
      <c r="Q49" s="1"/>
      <c r="R49" s="1"/>
      <c r="S49" s="1"/>
      <c r="T49" s="1"/>
      <c r="U49" s="1"/>
      <c r="V49" s="1"/>
      <c r="W49" s="1"/>
      <c r="X49" s="1"/>
      <c r="Y49" s="1"/>
      <c r="Z49" s="1"/>
      <c r="AA49" s="1"/>
      <c r="AB49" s="1"/>
      <c r="AC49" s="1"/>
      <c r="AD49" s="1"/>
      <c r="AE49" s="1"/>
      <c r="AF49" s="1"/>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row>
    <row r="50" spans="1:64" x14ac:dyDescent="0.25">
      <c r="A50" s="66"/>
      <c r="B50" s="17"/>
      <c r="C50" s="76"/>
      <c r="D50" s="66"/>
      <c r="E50" s="66"/>
      <c r="F50" s="66"/>
      <c r="G50" s="66"/>
      <c r="H50" s="1"/>
      <c r="I50" s="1"/>
      <c r="J50" s="1"/>
      <c r="K50" s="1"/>
      <c r="L50" s="1"/>
      <c r="M50" s="1"/>
      <c r="N50" s="1"/>
      <c r="O50" s="1"/>
      <c r="P50" s="1"/>
      <c r="Q50" s="1"/>
      <c r="R50" s="1"/>
      <c r="S50" s="1"/>
      <c r="T50" s="1"/>
      <c r="U50" s="1"/>
      <c r="V50" s="1"/>
      <c r="W50" s="1"/>
      <c r="X50" s="1"/>
      <c r="Y50" s="1"/>
      <c r="Z50" s="1"/>
      <c r="AA50" s="1"/>
      <c r="AB50" s="1"/>
      <c r="AC50" s="1"/>
      <c r="AD50" s="1"/>
      <c r="AE50" s="1"/>
      <c r="AF50" s="1"/>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row>
    <row r="51" spans="1:64" x14ac:dyDescent="0.25">
      <c r="A51" s="66"/>
      <c r="B51" s="14"/>
      <c r="C51" s="66"/>
      <c r="D51" s="66"/>
      <c r="E51" s="66"/>
      <c r="F51" s="66"/>
      <c r="G51" s="66"/>
      <c r="H51" s="1"/>
      <c r="I51" s="1"/>
      <c r="J51" s="1"/>
      <c r="K51" s="1"/>
      <c r="L51" s="1"/>
      <c r="M51" s="1"/>
      <c r="N51" s="1"/>
      <c r="O51" s="1"/>
      <c r="P51" s="1"/>
      <c r="Q51" s="1"/>
      <c r="R51" s="1"/>
      <c r="S51" s="1"/>
      <c r="T51" s="1"/>
      <c r="U51" s="1"/>
      <c r="V51" s="1"/>
      <c r="W51" s="1"/>
      <c r="X51" s="1"/>
      <c r="Y51" s="1"/>
      <c r="Z51" s="1"/>
      <c r="AA51" s="1"/>
      <c r="AB51" s="1"/>
      <c r="AC51" s="1"/>
      <c r="AD51" s="1"/>
      <c r="AE51" s="1"/>
      <c r="AF51" s="1"/>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9"/>
      <c r="BI51" s="68"/>
      <c r="BJ51" s="68"/>
      <c r="BK51" s="68"/>
      <c r="BL51" s="68"/>
    </row>
    <row r="52" spans="1:64" x14ac:dyDescent="0.25">
      <c r="A52" s="66"/>
      <c r="B52" s="67"/>
      <c r="C52" s="76"/>
      <c r="D52" s="66"/>
      <c r="E52" s="66"/>
      <c r="F52" s="66"/>
      <c r="G52" s="66"/>
      <c r="H52" s="1"/>
      <c r="I52" s="1"/>
      <c r="J52" s="1"/>
      <c r="K52" s="1"/>
      <c r="L52" s="1"/>
      <c r="M52" s="1"/>
      <c r="N52" s="1"/>
      <c r="O52" s="1"/>
      <c r="P52" s="1"/>
      <c r="Q52" s="1"/>
      <c r="R52" s="1"/>
      <c r="S52" s="1"/>
      <c r="T52" s="1"/>
      <c r="U52" s="1"/>
      <c r="V52" s="1"/>
      <c r="W52" s="1"/>
      <c r="X52" s="1"/>
      <c r="Y52" s="1"/>
      <c r="Z52" s="1"/>
      <c r="AA52" s="1"/>
      <c r="AB52" s="1"/>
      <c r="AC52" s="1"/>
      <c r="AD52" s="1"/>
      <c r="AE52" s="1"/>
      <c r="AF52" s="1"/>
      <c r="AG52" s="68"/>
      <c r="AH52" s="68"/>
      <c r="AI52" s="68"/>
      <c r="AJ52" s="68"/>
      <c r="AK52" s="68"/>
      <c r="AL52" s="68"/>
      <c r="AM52" s="68"/>
      <c r="AN52" s="68"/>
      <c r="AO52" s="68"/>
      <c r="AP52" s="68"/>
      <c r="AQ52" s="68"/>
      <c r="AR52" s="68"/>
      <c r="AS52" s="68"/>
      <c r="AT52" s="68"/>
      <c r="AU52" s="68"/>
      <c r="AV52" s="68"/>
      <c r="AW52" s="68"/>
      <c r="AX52" s="68"/>
      <c r="AY52" s="69"/>
      <c r="AZ52" s="68"/>
      <c r="BA52" s="68"/>
      <c r="BB52" s="68"/>
      <c r="BC52" s="68"/>
      <c r="BD52" s="68"/>
      <c r="BE52" s="68"/>
      <c r="BF52" s="68"/>
      <c r="BG52" s="68"/>
      <c r="BH52" s="68"/>
      <c r="BI52" s="68"/>
      <c r="BJ52" s="68"/>
      <c r="BK52" s="68"/>
      <c r="BL52" s="68"/>
    </row>
    <row r="53" spans="1:64" x14ac:dyDescent="0.25">
      <c r="A53" s="77"/>
      <c r="B53" s="78"/>
      <c r="C53" s="29"/>
      <c r="D53" s="66"/>
      <c r="E53" s="66"/>
      <c r="F53" s="66"/>
      <c r="G53" s="66"/>
      <c r="H53" s="1"/>
      <c r="I53" s="1"/>
      <c r="J53" s="1"/>
      <c r="K53" s="1"/>
      <c r="L53" s="1"/>
      <c r="M53" s="1"/>
      <c r="N53" s="1"/>
      <c r="O53" s="1"/>
      <c r="P53" s="1"/>
      <c r="Q53" s="1"/>
      <c r="R53" s="1"/>
      <c r="S53" s="1"/>
      <c r="T53" s="1"/>
      <c r="U53" s="1"/>
      <c r="V53" s="1"/>
      <c r="W53" s="1"/>
      <c r="X53" s="1"/>
      <c r="Y53" s="1"/>
      <c r="Z53" s="1"/>
      <c r="AA53" s="1"/>
      <c r="AB53" s="1"/>
      <c r="AC53" s="1"/>
      <c r="AD53" s="1"/>
      <c r="AE53" s="1"/>
      <c r="AF53" s="1"/>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71"/>
      <c r="BF53" s="68"/>
      <c r="BG53" s="68"/>
      <c r="BH53" s="68"/>
      <c r="BI53" s="68"/>
      <c r="BJ53" s="68"/>
      <c r="BK53" s="68"/>
      <c r="BL53" s="68"/>
    </row>
    <row r="54" spans="1:64" x14ac:dyDescent="0.25">
      <c r="A54" s="66"/>
      <c r="B54" s="70"/>
      <c r="C54" s="22"/>
      <c r="D54" s="66"/>
      <c r="E54" s="66"/>
      <c r="F54" s="66"/>
      <c r="G54" s="66"/>
      <c r="H54" s="1"/>
      <c r="I54" s="1"/>
      <c r="J54" s="1"/>
      <c r="K54" s="1"/>
      <c r="L54" s="1"/>
      <c r="M54" s="1"/>
      <c r="N54" s="1"/>
      <c r="O54" s="1"/>
      <c r="P54" s="1"/>
      <c r="Q54" s="1"/>
      <c r="R54" s="1"/>
      <c r="S54" s="1"/>
      <c r="T54" s="1"/>
      <c r="U54" s="1"/>
      <c r="V54" s="1"/>
      <c r="W54" s="1"/>
      <c r="X54" s="1"/>
      <c r="Y54" s="1"/>
      <c r="Z54" s="1"/>
      <c r="AA54" s="1"/>
      <c r="AB54" s="1"/>
      <c r="AC54" s="1"/>
      <c r="AD54" s="1"/>
      <c r="AE54" s="1"/>
      <c r="AF54" s="1"/>
      <c r="AG54" s="68"/>
      <c r="AH54" s="68"/>
      <c r="AI54" s="68"/>
      <c r="AJ54" s="68"/>
      <c r="AK54" s="68"/>
      <c r="AL54" s="68"/>
      <c r="AM54" s="68"/>
      <c r="AN54" s="68"/>
      <c r="AO54" s="68"/>
      <c r="AP54" s="68"/>
      <c r="AQ54" s="68"/>
      <c r="AR54" s="68"/>
      <c r="AS54" s="68"/>
      <c r="AT54" s="68"/>
      <c r="AU54" s="68"/>
      <c r="AV54" s="68"/>
      <c r="AW54" s="68"/>
      <c r="AX54" s="69"/>
      <c r="AY54" s="68"/>
      <c r="AZ54" s="68"/>
      <c r="BA54" s="68"/>
      <c r="BB54" s="68"/>
      <c r="BC54" s="68"/>
      <c r="BD54" s="68"/>
      <c r="BE54" s="68"/>
      <c r="BF54" s="68"/>
      <c r="BG54" s="68"/>
      <c r="BH54" s="68"/>
      <c r="BI54" s="68"/>
      <c r="BJ54" s="68"/>
      <c r="BK54" s="68"/>
      <c r="BL54" s="68"/>
    </row>
    <row r="55" spans="1:64" x14ac:dyDescent="0.25">
      <c r="A55" s="66"/>
      <c r="B55" s="70"/>
      <c r="C55" s="22"/>
      <c r="D55" s="66"/>
      <c r="E55" s="66"/>
      <c r="F55" s="66"/>
      <c r="G55" s="66"/>
      <c r="H55" s="1"/>
      <c r="I55" s="1"/>
      <c r="J55" s="1"/>
      <c r="K55" s="1"/>
      <c r="L55" s="1"/>
      <c r="M55" s="1"/>
      <c r="N55" s="1"/>
      <c r="O55" s="1"/>
      <c r="P55" s="1"/>
      <c r="Q55" s="1"/>
      <c r="R55" s="1"/>
      <c r="S55" s="1"/>
      <c r="T55" s="1"/>
      <c r="U55" s="1"/>
      <c r="V55" s="1"/>
      <c r="W55" s="1"/>
      <c r="X55" s="1"/>
      <c r="Y55" s="1"/>
      <c r="Z55" s="1"/>
      <c r="AA55" s="1"/>
      <c r="AB55" s="1"/>
      <c r="AC55" s="1"/>
      <c r="AD55" s="1"/>
      <c r="AE55" s="1"/>
      <c r="AF55" s="1"/>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row>
    <row r="56" spans="1:64" x14ac:dyDescent="0.25">
      <c r="A56" s="77"/>
      <c r="B56" s="78"/>
      <c r="C56" s="22"/>
      <c r="D56" s="77"/>
      <c r="E56" s="77"/>
      <c r="F56" s="77"/>
      <c r="G56" s="77"/>
      <c r="H56" s="1"/>
      <c r="I56" s="1"/>
      <c r="J56" s="1"/>
      <c r="K56" s="1"/>
      <c r="L56" s="1"/>
      <c r="M56" s="1"/>
      <c r="N56" s="1"/>
      <c r="O56" s="1"/>
      <c r="P56" s="1"/>
      <c r="Q56" s="1"/>
      <c r="R56" s="1"/>
      <c r="S56" s="1"/>
      <c r="T56" s="1"/>
      <c r="U56" s="1"/>
      <c r="V56" s="1"/>
      <c r="W56" s="1"/>
      <c r="X56" s="1"/>
      <c r="Y56" s="1"/>
      <c r="Z56" s="1"/>
      <c r="AA56" s="1"/>
      <c r="AB56" s="1"/>
      <c r="AC56" s="1"/>
      <c r="AD56" s="1"/>
      <c r="AE56" s="1"/>
      <c r="AF56" s="1"/>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9"/>
      <c r="BF56" s="68"/>
      <c r="BG56" s="68"/>
      <c r="BH56" s="68"/>
      <c r="BI56" s="68"/>
      <c r="BJ56" s="68"/>
      <c r="BK56" s="68"/>
      <c r="BL56" s="68"/>
    </row>
    <row r="57" spans="1:64" x14ac:dyDescent="0.25">
      <c r="A57" s="66"/>
      <c r="B57" s="70"/>
      <c r="C57" s="15"/>
      <c r="D57" s="66"/>
      <c r="E57" s="66"/>
      <c r="F57" s="66"/>
      <c r="G57" s="66"/>
      <c r="H57" s="1"/>
      <c r="I57" s="1"/>
      <c r="J57" s="1"/>
      <c r="K57" s="1"/>
      <c r="L57" s="1"/>
      <c r="M57" s="1"/>
      <c r="N57" s="1"/>
      <c r="O57" s="1"/>
      <c r="P57" s="1"/>
      <c r="Q57" s="1"/>
      <c r="R57" s="1"/>
      <c r="S57" s="1"/>
      <c r="T57" s="1"/>
      <c r="U57" s="1"/>
      <c r="V57" s="1"/>
      <c r="W57" s="1"/>
      <c r="X57" s="1"/>
      <c r="Y57" s="1"/>
      <c r="Z57" s="1"/>
      <c r="AA57" s="1"/>
      <c r="AB57" s="1"/>
      <c r="AC57" s="1"/>
      <c r="AD57" s="1"/>
      <c r="AE57" s="1"/>
      <c r="AF57" s="1"/>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row>
    <row r="58" spans="1:64" x14ac:dyDescent="0.25">
      <c r="A58" s="66"/>
      <c r="B58" s="70"/>
      <c r="C58" s="73"/>
      <c r="D58" s="66"/>
      <c r="E58" s="66"/>
      <c r="F58" s="66"/>
      <c r="G58" s="66"/>
      <c r="H58" s="1"/>
      <c r="I58" s="1"/>
      <c r="J58" s="1"/>
      <c r="K58" s="1"/>
      <c r="L58" s="1"/>
      <c r="M58" s="1"/>
      <c r="N58" s="1"/>
      <c r="O58" s="1"/>
      <c r="P58" s="1"/>
      <c r="Q58" s="1"/>
      <c r="R58" s="1"/>
      <c r="S58" s="1"/>
      <c r="T58" s="1"/>
      <c r="U58" s="1"/>
      <c r="V58" s="1"/>
      <c r="W58" s="1"/>
      <c r="X58" s="1"/>
      <c r="Y58" s="1"/>
      <c r="Z58" s="1"/>
      <c r="AA58" s="1"/>
      <c r="AB58" s="1"/>
      <c r="AC58" s="1"/>
      <c r="AD58" s="1"/>
      <c r="AE58" s="1"/>
      <c r="AF58" s="1"/>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79"/>
      <c r="BF58" s="68"/>
      <c r="BG58" s="68"/>
      <c r="BH58" s="68"/>
      <c r="BI58" s="68"/>
      <c r="BJ58" s="68"/>
      <c r="BK58" s="68"/>
      <c r="BL58" s="68"/>
    </row>
    <row r="59" spans="1:64" x14ac:dyDescent="0.25">
      <c r="A59" s="66"/>
      <c r="B59" s="70"/>
      <c r="C59" s="17"/>
      <c r="D59" s="66"/>
      <c r="E59" s="66"/>
      <c r="F59" s="66"/>
      <c r="G59" s="66"/>
      <c r="H59" s="1"/>
      <c r="I59" s="1"/>
      <c r="J59" s="1"/>
      <c r="K59" s="1"/>
      <c r="L59" s="1"/>
      <c r="M59" s="1"/>
      <c r="N59" s="1"/>
      <c r="O59" s="1"/>
      <c r="P59" s="1"/>
      <c r="Q59" s="1"/>
      <c r="R59" s="1"/>
      <c r="S59" s="1"/>
      <c r="T59" s="1"/>
      <c r="U59" s="1"/>
      <c r="V59" s="1"/>
      <c r="W59" s="1"/>
      <c r="X59" s="1"/>
      <c r="Y59" s="1"/>
      <c r="Z59" s="1"/>
      <c r="AA59" s="1"/>
      <c r="AB59" s="1"/>
      <c r="AC59" s="1"/>
      <c r="AD59" s="1"/>
      <c r="AE59" s="1"/>
      <c r="AF59" s="1"/>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9"/>
      <c r="BG59" s="68"/>
      <c r="BH59" s="68"/>
      <c r="BI59" s="68"/>
      <c r="BJ59" s="68"/>
      <c r="BK59" s="68"/>
      <c r="BL59" s="68"/>
    </row>
    <row r="60" spans="1:64" x14ac:dyDescent="0.25">
      <c r="A60" s="66"/>
      <c r="B60" s="73"/>
      <c r="C60" s="32"/>
      <c r="D60" s="66"/>
      <c r="E60" s="66"/>
      <c r="F60" s="66"/>
      <c r="G60" s="66"/>
      <c r="H60" s="1"/>
      <c r="I60" s="1"/>
      <c r="J60" s="1"/>
      <c r="K60" s="1"/>
      <c r="L60" s="1"/>
      <c r="M60" s="1"/>
      <c r="N60" s="1"/>
      <c r="O60" s="1"/>
      <c r="P60" s="1"/>
      <c r="Q60" s="1"/>
      <c r="R60" s="1"/>
      <c r="S60" s="1"/>
      <c r="T60" s="1"/>
      <c r="U60" s="1"/>
      <c r="V60" s="1"/>
      <c r="W60" s="1"/>
      <c r="X60" s="1"/>
      <c r="Y60" s="1"/>
      <c r="Z60" s="1"/>
      <c r="AA60" s="1"/>
      <c r="AB60" s="1"/>
      <c r="AC60" s="1"/>
      <c r="AD60" s="1"/>
      <c r="AE60" s="1"/>
      <c r="AF60" s="1"/>
      <c r="AG60" s="68"/>
      <c r="AH60" s="68"/>
      <c r="AI60" s="68"/>
      <c r="AJ60" s="68"/>
      <c r="AK60" s="68"/>
      <c r="AL60" s="68"/>
      <c r="AM60" s="68"/>
      <c r="AN60" s="68"/>
      <c r="AO60" s="68"/>
      <c r="AP60" s="68"/>
      <c r="AQ60" s="68"/>
      <c r="AR60" s="68"/>
      <c r="AS60" s="68"/>
      <c r="AT60" s="68"/>
      <c r="AU60" s="68"/>
      <c r="AV60" s="68"/>
      <c r="AW60" s="68"/>
      <c r="AX60" s="68"/>
      <c r="AY60" s="68"/>
      <c r="AZ60" s="68"/>
      <c r="BA60" s="68"/>
      <c r="BB60" s="68"/>
      <c r="BD60" s="68"/>
      <c r="BE60" s="69"/>
      <c r="BF60" s="68"/>
      <c r="BG60" s="68"/>
      <c r="BH60" s="68"/>
      <c r="BI60" s="68"/>
      <c r="BJ60" s="68"/>
      <c r="BK60" s="68"/>
      <c r="BL60" s="68"/>
    </row>
    <row r="61" spans="1:64" x14ac:dyDescent="0.25">
      <c r="A61" s="66"/>
      <c r="B61" s="70"/>
      <c r="C61" s="17"/>
      <c r="D61" s="66"/>
      <c r="E61" s="66"/>
      <c r="F61" s="66"/>
      <c r="G61" s="66"/>
      <c r="H61" s="1"/>
      <c r="I61" s="1"/>
      <c r="J61" s="1"/>
      <c r="K61" s="1"/>
      <c r="L61" s="1"/>
      <c r="M61" s="1"/>
      <c r="N61" s="1"/>
      <c r="O61" s="1"/>
      <c r="P61" s="1"/>
      <c r="Q61" s="1"/>
      <c r="R61" s="1"/>
      <c r="S61" s="1"/>
      <c r="T61" s="1"/>
      <c r="U61" s="1"/>
      <c r="V61" s="1"/>
      <c r="W61" s="1"/>
      <c r="X61" s="1"/>
      <c r="Y61" s="1"/>
      <c r="Z61" s="1"/>
      <c r="AA61" s="1"/>
      <c r="AB61" s="1"/>
      <c r="AC61" s="1"/>
      <c r="AD61" s="1"/>
      <c r="AE61" s="1"/>
      <c r="AF61" s="1"/>
      <c r="AG61" s="68"/>
      <c r="AH61" s="68"/>
      <c r="AI61" s="68"/>
      <c r="AJ61" s="68"/>
      <c r="AK61" s="68"/>
      <c r="AL61" s="68"/>
      <c r="AM61" s="68"/>
      <c r="AN61" s="68"/>
      <c r="AO61" s="68"/>
      <c r="AP61" s="68"/>
      <c r="AQ61" s="68"/>
      <c r="AR61" s="68"/>
      <c r="AS61" s="68"/>
      <c r="AT61" s="68"/>
      <c r="AU61" s="68"/>
      <c r="AV61" s="68"/>
      <c r="AW61" s="68"/>
      <c r="AX61" s="68"/>
      <c r="AY61" s="68"/>
      <c r="AZ61" s="68"/>
      <c r="BA61" s="68"/>
      <c r="BB61" s="68"/>
      <c r="BC61" s="69"/>
      <c r="BF61" s="68"/>
      <c r="BG61" s="68"/>
      <c r="BH61" s="68"/>
      <c r="BI61" s="68"/>
      <c r="BJ61" s="68"/>
      <c r="BK61" s="68"/>
      <c r="BL61" s="68"/>
    </row>
    <row r="62" spans="1:64" x14ac:dyDescent="0.25">
      <c r="A62" s="66"/>
      <c r="B62" s="70"/>
      <c r="C62" s="22"/>
      <c r="D62" s="66"/>
      <c r="E62" s="66"/>
      <c r="F62" s="66"/>
      <c r="G62" s="66"/>
      <c r="H62" s="1"/>
      <c r="I62" s="1"/>
      <c r="J62" s="1"/>
      <c r="K62" s="1"/>
      <c r="L62" s="1"/>
      <c r="M62" s="1"/>
      <c r="N62" s="1"/>
      <c r="O62" s="1"/>
      <c r="P62" s="1"/>
      <c r="Q62" s="1"/>
      <c r="R62" s="1"/>
      <c r="S62" s="1"/>
      <c r="T62" s="1"/>
      <c r="U62" s="1"/>
      <c r="V62" s="1"/>
      <c r="W62" s="1"/>
      <c r="X62" s="1"/>
      <c r="Y62" s="1"/>
      <c r="Z62" s="1"/>
      <c r="AA62" s="1"/>
      <c r="AB62" s="1"/>
      <c r="AC62" s="1"/>
      <c r="AD62" s="1"/>
      <c r="AE62" s="1"/>
      <c r="AF62" s="1"/>
      <c r="AG62" s="68"/>
      <c r="AH62" s="68"/>
      <c r="AI62" s="68"/>
      <c r="AJ62" s="68"/>
      <c r="AK62" s="68"/>
      <c r="AL62" s="68"/>
      <c r="AM62" s="68"/>
      <c r="AN62" s="68"/>
      <c r="AO62" s="68"/>
      <c r="AP62" s="68"/>
      <c r="AQ62" s="68"/>
      <c r="AR62" s="68"/>
      <c r="AS62" s="68"/>
      <c r="AT62" s="68"/>
      <c r="AU62" s="68"/>
      <c r="AV62" s="68"/>
      <c r="AW62" s="68"/>
      <c r="AX62" s="68"/>
      <c r="AY62" s="68"/>
      <c r="AZ62" s="68"/>
      <c r="BA62" s="68"/>
      <c r="BB62" s="68"/>
      <c r="BC62" s="69"/>
      <c r="BD62" s="68"/>
      <c r="BE62" s="68"/>
      <c r="BF62" s="68"/>
      <c r="BG62" s="68"/>
      <c r="BH62" s="68"/>
      <c r="BI62" s="68"/>
      <c r="BJ62" s="68"/>
      <c r="BK62" s="68"/>
      <c r="BL62" s="68"/>
    </row>
    <row r="63" spans="1:64" x14ac:dyDescent="0.25">
      <c r="A63" s="66"/>
      <c r="B63" s="70"/>
      <c r="C63" s="73"/>
      <c r="D63" s="66"/>
      <c r="E63" s="66"/>
      <c r="F63" s="66"/>
      <c r="G63" s="66"/>
      <c r="H63" s="1"/>
      <c r="I63" s="1"/>
      <c r="J63" s="1"/>
      <c r="K63" s="1"/>
      <c r="L63" s="1"/>
      <c r="M63" s="1"/>
      <c r="N63" s="1"/>
      <c r="O63" s="1"/>
      <c r="P63" s="1"/>
      <c r="Q63" s="1"/>
      <c r="R63" s="1"/>
      <c r="S63" s="1"/>
      <c r="T63" s="1"/>
      <c r="U63" s="1"/>
      <c r="V63" s="1"/>
      <c r="W63" s="1"/>
      <c r="X63" s="1"/>
      <c r="Y63" s="1"/>
      <c r="Z63" s="1"/>
      <c r="AA63" s="1"/>
      <c r="AB63" s="1"/>
      <c r="AC63" s="1"/>
      <c r="AD63" s="1"/>
      <c r="AE63" s="1"/>
      <c r="AF63" s="1"/>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row>
    <row r="64" spans="1:64" x14ac:dyDescent="0.25">
      <c r="A64" s="66"/>
      <c r="B64" s="67"/>
      <c r="C64" s="73"/>
      <c r="D64" s="66"/>
      <c r="E64" s="66"/>
      <c r="F64" s="66"/>
      <c r="G64" s="66"/>
      <c r="H64" s="1"/>
      <c r="I64" s="1"/>
      <c r="J64" s="1"/>
      <c r="K64" s="1"/>
      <c r="L64" s="1"/>
      <c r="M64" s="1"/>
      <c r="N64" s="1"/>
      <c r="O64" s="1"/>
      <c r="P64" s="1"/>
      <c r="Q64" s="1"/>
      <c r="R64" s="1"/>
      <c r="S64" s="1"/>
      <c r="T64" s="1"/>
      <c r="U64" s="1"/>
      <c r="V64" s="1"/>
      <c r="W64" s="1"/>
      <c r="X64" s="1"/>
      <c r="Y64" s="1"/>
      <c r="Z64" s="1"/>
      <c r="AA64" s="1"/>
      <c r="AB64" s="1"/>
      <c r="AC64" s="1"/>
      <c r="AD64" s="1"/>
      <c r="AE64" s="1"/>
      <c r="AF64" s="1"/>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row>
    <row r="65" spans="1:64" x14ac:dyDescent="0.25">
      <c r="A65" s="66"/>
      <c r="B65" s="70"/>
      <c r="C65" s="73"/>
      <c r="D65" s="66"/>
      <c r="E65" s="66"/>
      <c r="F65" s="66"/>
      <c r="G65" s="66"/>
      <c r="H65" s="1"/>
      <c r="I65" s="1"/>
      <c r="J65" s="1"/>
      <c r="K65" s="1"/>
      <c r="L65" s="1"/>
      <c r="M65" s="1"/>
      <c r="N65" s="1"/>
      <c r="O65" s="1"/>
      <c r="P65" s="1"/>
      <c r="Q65" s="1"/>
      <c r="R65" s="1"/>
      <c r="S65" s="1"/>
      <c r="T65" s="1"/>
      <c r="U65" s="1"/>
      <c r="V65" s="1"/>
      <c r="W65" s="1"/>
      <c r="X65" s="1"/>
      <c r="Y65" s="1"/>
      <c r="Z65" s="1"/>
      <c r="AA65" s="1"/>
      <c r="AB65" s="1"/>
      <c r="AC65" s="1"/>
      <c r="AD65" s="1"/>
      <c r="AE65" s="1"/>
      <c r="AF65" s="1"/>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row>
    <row r="66" spans="1:64" x14ac:dyDescent="0.25">
      <c r="A66" s="66"/>
      <c r="B66" s="70"/>
      <c r="C66" s="66"/>
      <c r="D66" s="66"/>
      <c r="E66" s="66"/>
      <c r="F66" s="66"/>
      <c r="G66" s="66"/>
      <c r="H66" s="1"/>
      <c r="I66" s="1"/>
      <c r="J66" s="1"/>
      <c r="K66" s="1"/>
      <c r="L66" s="1"/>
      <c r="M66" s="1"/>
      <c r="N66" s="1"/>
      <c r="O66" s="1"/>
      <c r="P66" s="1"/>
      <c r="Q66" s="1"/>
      <c r="R66" s="1"/>
      <c r="S66" s="1"/>
      <c r="T66" s="1"/>
      <c r="U66" s="1"/>
      <c r="V66" s="1"/>
      <c r="W66" s="1"/>
      <c r="X66" s="1"/>
      <c r="Y66" s="1"/>
      <c r="Z66" s="1"/>
      <c r="AA66" s="1"/>
      <c r="AB66" s="1"/>
      <c r="AC66" s="1"/>
      <c r="AD66" s="1"/>
      <c r="AE66" s="1"/>
      <c r="AF66" s="1"/>
      <c r="AG66" s="68"/>
      <c r="AH66" s="68"/>
      <c r="AI66" s="68"/>
      <c r="AJ66" s="68"/>
      <c r="AK66" s="68"/>
      <c r="AL66" s="68"/>
      <c r="AM66" s="68"/>
      <c r="AN66" s="68"/>
      <c r="AO66" s="68"/>
      <c r="AP66" s="68"/>
      <c r="AQ66" s="68"/>
      <c r="AR66" s="68"/>
      <c r="AS66" s="68"/>
      <c r="AT66" s="68"/>
      <c r="AU66" s="68"/>
      <c r="AV66" s="68"/>
      <c r="AW66" s="68"/>
      <c r="AX66" s="1"/>
      <c r="AY66" s="68"/>
      <c r="AZ66" s="68"/>
      <c r="BA66" s="68"/>
      <c r="BB66" s="68"/>
      <c r="BC66" s="68"/>
      <c r="BD66" s="68"/>
      <c r="BE66" s="80"/>
      <c r="BF66" s="68"/>
      <c r="BG66" s="68"/>
      <c r="BH66" s="68"/>
      <c r="BI66" s="68"/>
      <c r="BJ66" s="68"/>
      <c r="BK66" s="68"/>
      <c r="BL66" s="68"/>
    </row>
    <row r="67" spans="1:64" x14ac:dyDescent="0.25">
      <c r="A67" s="66"/>
      <c r="B67" s="70"/>
      <c r="C67" s="67"/>
      <c r="D67" s="66"/>
      <c r="E67" s="66"/>
      <c r="F67" s="66"/>
      <c r="G67" s="66"/>
      <c r="H67" s="1"/>
      <c r="I67" s="1"/>
      <c r="J67" s="1"/>
      <c r="K67" s="1"/>
      <c r="L67" s="1"/>
      <c r="M67" s="1"/>
      <c r="N67" s="1"/>
      <c r="O67" s="1"/>
      <c r="P67" s="1"/>
      <c r="Q67" s="1"/>
      <c r="R67" s="1"/>
      <c r="S67" s="1"/>
      <c r="T67" s="1"/>
      <c r="U67" s="1"/>
      <c r="V67" s="1"/>
      <c r="W67" s="1"/>
      <c r="X67" s="1"/>
      <c r="Y67" s="1"/>
      <c r="Z67" s="1"/>
      <c r="AA67" s="1"/>
      <c r="AB67" s="1"/>
      <c r="AC67" s="1"/>
      <c r="AD67" s="1"/>
      <c r="AE67" s="1"/>
      <c r="AF67" s="1"/>
      <c r="AG67" s="68"/>
      <c r="AH67" s="68"/>
      <c r="AI67" s="68"/>
      <c r="AJ67" s="68"/>
      <c r="AK67" s="68"/>
      <c r="AL67" s="68"/>
      <c r="AM67" s="68"/>
      <c r="AN67" s="68"/>
      <c r="AO67" s="68"/>
      <c r="AP67" s="68"/>
      <c r="AQ67" s="68"/>
      <c r="AR67" s="68"/>
      <c r="AS67" s="68"/>
      <c r="AT67" s="68"/>
      <c r="AU67" s="68"/>
      <c r="AV67" s="68"/>
      <c r="AW67" s="68"/>
      <c r="AX67" s="1"/>
      <c r="AY67" s="68"/>
      <c r="AZ67" s="68"/>
      <c r="BA67" s="68"/>
      <c r="BB67" s="68"/>
      <c r="BC67" s="68"/>
      <c r="BD67" s="68"/>
      <c r="BE67" s="68"/>
      <c r="BF67" s="68"/>
      <c r="BG67" s="68"/>
      <c r="BH67" s="68"/>
      <c r="BI67" s="68"/>
      <c r="BJ67" s="68"/>
      <c r="BK67" s="68"/>
      <c r="BL67" s="68"/>
    </row>
    <row r="68" spans="1:64" x14ac:dyDescent="0.25">
      <c r="A68" s="66"/>
      <c r="B68" s="70"/>
      <c r="C68" s="73"/>
      <c r="D68" s="66"/>
      <c r="E68" s="66"/>
      <c r="F68" s="66"/>
      <c r="G68" s="66"/>
      <c r="H68" s="1"/>
      <c r="I68" s="1"/>
      <c r="J68" s="1"/>
      <c r="K68" s="1"/>
      <c r="L68" s="1"/>
      <c r="M68" s="1"/>
      <c r="N68" s="1"/>
      <c r="O68" s="1"/>
      <c r="P68" s="1"/>
      <c r="Q68" s="1"/>
      <c r="R68" s="1"/>
      <c r="S68" s="1"/>
      <c r="T68" s="1"/>
      <c r="U68" s="1"/>
      <c r="V68" s="1"/>
      <c r="W68" s="1"/>
      <c r="X68" s="1"/>
      <c r="Y68" s="1"/>
      <c r="Z68" s="1"/>
      <c r="AA68" s="1"/>
      <c r="AB68" s="1"/>
      <c r="AC68" s="1"/>
      <c r="AD68" s="1"/>
      <c r="AE68" s="1"/>
      <c r="AF68" s="1"/>
      <c r="AG68" s="68"/>
      <c r="AH68" s="68"/>
      <c r="AI68" s="68"/>
      <c r="AJ68" s="68"/>
      <c r="AK68" s="68"/>
      <c r="AL68" s="68"/>
      <c r="AM68" s="68"/>
      <c r="AN68" s="68"/>
      <c r="AO68" s="68"/>
      <c r="AP68" s="68"/>
      <c r="AQ68" s="68"/>
      <c r="AR68" s="68"/>
      <c r="AS68" s="68"/>
      <c r="AT68" s="68"/>
      <c r="AU68" s="68"/>
      <c r="AV68" s="68"/>
      <c r="AW68" s="68"/>
      <c r="AX68" s="1"/>
      <c r="AY68" s="68"/>
      <c r="AZ68" s="68"/>
      <c r="BA68" s="68"/>
      <c r="BB68" s="68"/>
      <c r="BC68" s="68"/>
      <c r="BD68" s="68"/>
      <c r="BE68" s="68"/>
      <c r="BF68" s="68"/>
      <c r="BG68" s="68"/>
      <c r="BH68" s="68"/>
      <c r="BI68" s="68"/>
      <c r="BJ68" s="68"/>
      <c r="BK68" s="68"/>
      <c r="BL68" s="68"/>
    </row>
    <row r="69" spans="1:64" x14ac:dyDescent="0.25">
      <c r="A69" s="66"/>
      <c r="B69" s="70"/>
      <c r="C69" s="73"/>
      <c r="D69" s="66"/>
      <c r="E69" s="66"/>
      <c r="F69" s="66"/>
      <c r="G69" s="66"/>
      <c r="H69" s="1"/>
      <c r="I69" s="1"/>
      <c r="J69" s="1"/>
      <c r="K69" s="1"/>
      <c r="L69" s="1"/>
      <c r="M69" s="1"/>
      <c r="N69" s="1"/>
      <c r="O69" s="1"/>
      <c r="P69" s="1"/>
      <c r="Q69" s="1"/>
      <c r="R69" s="1"/>
      <c r="S69" s="1"/>
      <c r="T69" s="1"/>
      <c r="U69" s="1"/>
      <c r="V69" s="1"/>
      <c r="W69" s="1"/>
      <c r="X69" s="1"/>
      <c r="Y69" s="1"/>
      <c r="Z69" s="1"/>
      <c r="AA69" s="1"/>
      <c r="AB69" s="1"/>
      <c r="AC69" s="1"/>
      <c r="AD69" s="1"/>
      <c r="AE69" s="1"/>
      <c r="AF69" s="1"/>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row>
    <row r="70" spans="1:64" x14ac:dyDescent="0.25">
      <c r="A70" s="66"/>
      <c r="B70" s="70"/>
      <c r="C70" s="81"/>
      <c r="D70" s="66"/>
      <c r="E70" s="66"/>
      <c r="F70" s="66"/>
      <c r="G70" s="66"/>
      <c r="H70" s="1"/>
      <c r="I70" s="1"/>
      <c r="J70" s="1"/>
      <c r="K70" s="1"/>
      <c r="L70" s="1"/>
      <c r="M70" s="1"/>
      <c r="N70" s="1"/>
      <c r="O70" s="1"/>
      <c r="P70" s="1"/>
      <c r="Q70" s="1"/>
      <c r="R70" s="1"/>
      <c r="S70" s="1"/>
      <c r="T70" s="1"/>
      <c r="U70" s="1"/>
      <c r="V70" s="1"/>
      <c r="W70" s="1"/>
      <c r="X70" s="1"/>
      <c r="Y70" s="1"/>
      <c r="Z70" s="1"/>
      <c r="AA70" s="1"/>
      <c r="AB70" s="1"/>
      <c r="AC70" s="1"/>
      <c r="AD70" s="1"/>
      <c r="AE70" s="1"/>
      <c r="AF70" s="1"/>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row>
    <row r="71" spans="1:64" x14ac:dyDescent="0.25">
      <c r="A71" s="66"/>
      <c r="B71" s="70"/>
      <c r="C71" s="76"/>
      <c r="D71" s="66"/>
      <c r="E71" s="66"/>
      <c r="F71" s="66"/>
      <c r="G71" s="66"/>
      <c r="H71" s="1"/>
      <c r="I71" s="1"/>
      <c r="J71" s="1"/>
      <c r="K71" s="1"/>
      <c r="L71" s="1"/>
      <c r="M71" s="1"/>
      <c r="N71" s="1"/>
      <c r="O71" s="1"/>
      <c r="P71" s="1"/>
      <c r="Q71" s="1"/>
      <c r="R71" s="1"/>
      <c r="S71" s="1"/>
      <c r="T71" s="1"/>
      <c r="U71" s="1"/>
      <c r="V71" s="1"/>
      <c r="W71" s="1"/>
      <c r="X71" s="31"/>
      <c r="Y71" s="1"/>
      <c r="Z71" s="1"/>
      <c r="AA71" s="1"/>
      <c r="AB71" s="1"/>
      <c r="AC71" s="1"/>
      <c r="AD71" s="1"/>
      <c r="AE71" s="1"/>
      <c r="AF71" s="1"/>
      <c r="AG71" s="68"/>
      <c r="AH71" s="68"/>
      <c r="AI71" s="68"/>
      <c r="AJ71" s="68"/>
      <c r="AK71" s="68"/>
      <c r="AL71" s="68"/>
      <c r="AM71" s="68"/>
      <c r="AN71" s="68"/>
      <c r="AO71" s="68"/>
      <c r="AP71" s="68"/>
      <c r="AQ71" s="68"/>
      <c r="AR71" s="68"/>
      <c r="AS71" s="68"/>
      <c r="AT71" s="68"/>
      <c r="AU71" s="68"/>
      <c r="AV71" s="68"/>
      <c r="AW71" s="68"/>
      <c r="AX71" s="68"/>
      <c r="AZ71" s="68"/>
      <c r="BA71" s="68"/>
      <c r="BB71" s="68"/>
      <c r="BC71" s="68"/>
      <c r="BD71" s="68"/>
      <c r="BE71" s="68"/>
      <c r="BF71" s="68"/>
      <c r="BG71" s="68"/>
      <c r="BH71" s="68"/>
      <c r="BI71" s="68"/>
      <c r="BJ71" s="68"/>
      <c r="BK71" s="68"/>
      <c r="BL71" s="68"/>
    </row>
    <row r="72" spans="1:64" x14ac:dyDescent="0.25">
      <c r="A72" s="66"/>
      <c r="B72" s="70"/>
      <c r="C72" s="82"/>
      <c r="D72" s="66"/>
      <c r="E72" s="66"/>
      <c r="F72" s="66"/>
      <c r="G72" s="66"/>
      <c r="H72" s="1"/>
      <c r="I72" s="1"/>
      <c r="J72" s="1"/>
      <c r="K72" s="1"/>
      <c r="L72" s="1"/>
      <c r="M72" s="1"/>
      <c r="N72" s="1"/>
      <c r="O72" s="1"/>
      <c r="P72" s="1"/>
      <c r="Q72" s="1"/>
      <c r="R72" s="1"/>
      <c r="S72" s="1"/>
      <c r="T72" s="1"/>
      <c r="U72" s="1"/>
      <c r="V72" s="1"/>
      <c r="W72" s="1"/>
      <c r="X72" s="1"/>
      <c r="Y72" s="1"/>
      <c r="Z72" s="1"/>
      <c r="AA72" s="1"/>
      <c r="AB72" s="1"/>
      <c r="AC72" s="1"/>
      <c r="AD72" s="1"/>
      <c r="AE72" s="1"/>
      <c r="AF72" s="1"/>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row>
    <row r="73" spans="1:64" x14ac:dyDescent="0.25">
      <c r="A73" s="66"/>
      <c r="B73" s="70"/>
      <c r="C73" s="66"/>
      <c r="D73" s="66"/>
      <c r="E73" s="66"/>
      <c r="F73" s="66"/>
      <c r="G73" s="66"/>
      <c r="H73" s="1"/>
      <c r="I73" s="1"/>
      <c r="J73" s="1"/>
      <c r="K73" s="1"/>
      <c r="L73" s="1"/>
      <c r="M73" s="1"/>
      <c r="N73" s="1"/>
      <c r="O73" s="1"/>
      <c r="P73" s="1"/>
      <c r="Q73" s="1"/>
      <c r="R73" s="1"/>
      <c r="S73" s="1"/>
      <c r="T73" s="1"/>
      <c r="U73" s="1"/>
      <c r="V73" s="1"/>
      <c r="W73" s="1"/>
      <c r="X73" s="1"/>
      <c r="Y73" s="1"/>
      <c r="Z73" s="1"/>
      <c r="AA73" s="1"/>
      <c r="AB73" s="1"/>
      <c r="AC73" s="1"/>
      <c r="AD73" s="1"/>
      <c r="AE73" s="1"/>
      <c r="AF73" s="1"/>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row>
    <row r="74" spans="1:64" x14ac:dyDescent="0.25">
      <c r="A74" s="66"/>
      <c r="B74" s="70"/>
      <c r="C74" s="73"/>
      <c r="D74" s="66"/>
      <c r="E74" s="66"/>
      <c r="F74" s="66"/>
      <c r="G74" s="66"/>
      <c r="H74" s="1"/>
      <c r="I74" s="1"/>
      <c r="J74" s="1"/>
      <c r="K74" s="1"/>
      <c r="L74" s="1"/>
      <c r="M74" s="1"/>
      <c r="N74" s="1"/>
      <c r="O74" s="1"/>
      <c r="P74" s="1"/>
      <c r="Q74" s="1"/>
      <c r="R74" s="1"/>
      <c r="S74" s="1"/>
      <c r="T74" s="1"/>
      <c r="U74" s="1"/>
      <c r="V74" s="1"/>
      <c r="W74" s="1"/>
      <c r="X74" s="1"/>
      <c r="Y74" s="1"/>
      <c r="Z74" s="1"/>
      <c r="AA74" s="1"/>
      <c r="AB74" s="1"/>
      <c r="AC74" s="1"/>
      <c r="AD74" s="1"/>
      <c r="AE74" s="1"/>
      <c r="AF74" s="1"/>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row>
    <row r="75" spans="1:64" x14ac:dyDescent="0.25">
      <c r="A75" s="66"/>
      <c r="B75" s="70"/>
      <c r="C75" s="83"/>
      <c r="D75" s="66"/>
      <c r="E75" s="66"/>
      <c r="F75" s="66"/>
      <c r="G75" s="66"/>
      <c r="H75" s="1"/>
      <c r="I75" s="1"/>
      <c r="J75" s="1"/>
      <c r="K75" s="1"/>
      <c r="L75" s="1"/>
      <c r="M75" s="1"/>
      <c r="N75" s="1"/>
      <c r="O75" s="1"/>
      <c r="P75" s="1"/>
      <c r="Q75" s="1"/>
      <c r="R75" s="1"/>
      <c r="S75" s="1"/>
      <c r="T75" s="1"/>
      <c r="U75" s="1"/>
      <c r="V75" s="1"/>
      <c r="W75" s="1"/>
      <c r="X75" s="1"/>
      <c r="Y75" s="1"/>
      <c r="Z75" s="1"/>
      <c r="AA75" s="1"/>
      <c r="AB75" s="1"/>
      <c r="AC75" s="1"/>
      <c r="AD75" s="1"/>
      <c r="AE75" s="1"/>
      <c r="AF75" s="1"/>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23"/>
      <c r="BH75" s="68"/>
      <c r="BI75" s="68"/>
      <c r="BJ75" s="68"/>
      <c r="BK75" s="68"/>
      <c r="BL75" s="68"/>
    </row>
    <row r="76" spans="1:64" x14ac:dyDescent="0.25">
      <c r="A76" s="66"/>
      <c r="B76" s="70"/>
      <c r="C76" s="82"/>
      <c r="D76" s="66"/>
      <c r="E76" s="66"/>
      <c r="F76" s="66"/>
      <c r="G76" s="66"/>
      <c r="H76" s="1"/>
      <c r="I76" s="1"/>
      <c r="J76" s="1"/>
      <c r="K76" s="1"/>
      <c r="L76" s="1"/>
      <c r="M76" s="1"/>
      <c r="N76" s="1"/>
      <c r="O76" s="1"/>
      <c r="P76" s="1"/>
      <c r="Q76" s="1"/>
      <c r="R76" s="1"/>
      <c r="S76" s="1"/>
      <c r="T76" s="1"/>
      <c r="U76" s="1"/>
      <c r="V76" s="1"/>
      <c r="W76" s="1"/>
      <c r="X76" s="1"/>
      <c r="Y76" s="1"/>
      <c r="Z76" s="1"/>
      <c r="AA76" s="1"/>
      <c r="AB76" s="1"/>
      <c r="AC76" s="1"/>
      <c r="AD76" s="1"/>
      <c r="AE76" s="1"/>
      <c r="AF76" s="1"/>
      <c r="AG76" s="68"/>
      <c r="AH76" s="68"/>
      <c r="AI76" s="68"/>
      <c r="AJ76" s="68"/>
      <c r="AK76" s="68"/>
      <c r="AL76" s="68"/>
      <c r="AM76" s="68"/>
      <c r="AN76" s="68"/>
      <c r="AO76" s="68"/>
      <c r="AP76" s="68"/>
      <c r="AQ76" s="68"/>
      <c r="AR76" s="68"/>
      <c r="AS76" s="68"/>
      <c r="AT76" s="68"/>
      <c r="AU76" s="68"/>
      <c r="AV76" s="68"/>
      <c r="AW76" s="68"/>
      <c r="AY76" s="68"/>
      <c r="AZ76" s="68"/>
      <c r="BA76" s="68"/>
      <c r="BB76" s="68"/>
      <c r="BC76" s="68"/>
      <c r="BD76" s="68"/>
      <c r="BE76" s="68"/>
      <c r="BF76" s="68"/>
      <c r="BG76" s="69"/>
      <c r="BH76" s="68"/>
      <c r="BI76" s="68"/>
      <c r="BJ76" s="68"/>
      <c r="BK76" s="68"/>
      <c r="BL76" s="68"/>
    </row>
    <row r="77" spans="1:64" x14ac:dyDescent="0.25">
      <c r="A77" s="66"/>
      <c r="B77" s="70"/>
      <c r="C77" s="84"/>
      <c r="D77" s="84"/>
      <c r="E77" s="84"/>
      <c r="F77" s="84"/>
      <c r="G77" s="84"/>
      <c r="H77" s="85"/>
      <c r="I77" s="85"/>
      <c r="J77" s="85"/>
      <c r="K77" s="85"/>
      <c r="L77" s="85"/>
      <c r="M77" s="85"/>
      <c r="N77" s="1"/>
      <c r="O77" s="85"/>
      <c r="P77" s="85"/>
      <c r="Q77" s="85"/>
      <c r="R77" s="85"/>
      <c r="S77" s="85"/>
      <c r="T77" s="85"/>
      <c r="U77" s="85"/>
      <c r="V77" s="85"/>
      <c r="W77" s="85"/>
      <c r="X77" s="85"/>
      <c r="Y77" s="85"/>
      <c r="Z77" s="85"/>
      <c r="AA77" s="85"/>
      <c r="AB77" s="85"/>
      <c r="AC77" s="85"/>
      <c r="AD77" s="85"/>
      <c r="AE77" s="85"/>
      <c r="AF77" s="85"/>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row>
    <row r="78" spans="1:64" x14ac:dyDescent="0.25">
      <c r="A78" s="4"/>
      <c r="C78" s="4"/>
      <c r="D78" s="4"/>
      <c r="E78" s="4"/>
      <c r="F78" s="4"/>
      <c r="G78" s="4"/>
    </row>
    <row r="79" spans="1:64" x14ac:dyDescent="0.25">
      <c r="A79" s="4"/>
      <c r="C79" s="4"/>
      <c r="D79" s="4"/>
      <c r="E79" s="4"/>
      <c r="F79" s="4"/>
      <c r="G79" s="4"/>
    </row>
    <row r="80" spans="1:64" x14ac:dyDescent="0.25">
      <c r="A80" s="4"/>
      <c r="C80" s="4"/>
      <c r="D80" s="4"/>
      <c r="E80" s="4"/>
      <c r="F80" s="4"/>
      <c r="G80" s="4"/>
    </row>
    <row r="81" spans="1:7" x14ac:dyDescent="0.25">
      <c r="A81" s="4"/>
      <c r="C81" s="4"/>
      <c r="D81" s="4"/>
      <c r="E81" s="4"/>
      <c r="F81" s="4"/>
      <c r="G81" s="4"/>
    </row>
    <row r="82" spans="1:7" x14ac:dyDescent="0.25">
      <c r="A82" s="4"/>
      <c r="C82" s="4"/>
      <c r="D82" s="4"/>
      <c r="E82" s="4"/>
      <c r="F82" s="4"/>
      <c r="G82" s="4"/>
    </row>
    <row r="83" spans="1:7" x14ac:dyDescent="0.25">
      <c r="A83" s="4"/>
      <c r="C83" s="4"/>
      <c r="D83" s="4"/>
      <c r="E83" s="4"/>
      <c r="F83" s="4"/>
      <c r="G83" s="4"/>
    </row>
    <row r="84" spans="1:7" x14ac:dyDescent="0.25">
      <c r="A84" s="4"/>
      <c r="C84" s="4"/>
      <c r="D84" s="4"/>
      <c r="E84" s="4"/>
      <c r="F84" s="4"/>
      <c r="G84" s="4"/>
    </row>
    <row r="85" spans="1:7" x14ac:dyDescent="0.25">
      <c r="A85" s="4"/>
      <c r="C85" s="4"/>
      <c r="D85" s="4"/>
      <c r="E85" s="4"/>
      <c r="F85" s="4"/>
      <c r="G85" s="4"/>
    </row>
    <row r="86" spans="1:7" x14ac:dyDescent="0.25">
      <c r="A86" s="4"/>
      <c r="C86" s="4"/>
      <c r="D86" s="4"/>
      <c r="E86" s="4"/>
      <c r="F86" s="4"/>
      <c r="G86" s="4"/>
    </row>
    <row r="87" spans="1:7" x14ac:dyDescent="0.25">
      <c r="A87" s="4"/>
      <c r="C87" s="4"/>
      <c r="D87" s="4"/>
      <c r="E87" s="4"/>
      <c r="F87" s="4"/>
      <c r="G87" s="4"/>
    </row>
    <row r="88" spans="1:7" x14ac:dyDescent="0.25">
      <c r="A88" s="4"/>
      <c r="C88" s="4"/>
      <c r="D88" s="4"/>
      <c r="E88" s="4"/>
      <c r="F88" s="4"/>
      <c r="G88" s="4"/>
    </row>
    <row r="89" spans="1:7" x14ac:dyDescent="0.25">
      <c r="A89" s="4"/>
      <c r="C89" s="4"/>
      <c r="D89" s="4"/>
      <c r="E89" s="4"/>
      <c r="F89" s="4"/>
      <c r="G89" s="4"/>
    </row>
    <row r="90" spans="1:7" x14ac:dyDescent="0.25">
      <c r="A90" s="4"/>
      <c r="C90" s="4"/>
      <c r="D90" s="4"/>
      <c r="E90" s="4"/>
      <c r="F90" s="4"/>
      <c r="G90" s="4"/>
    </row>
    <row r="91" spans="1:7" x14ac:dyDescent="0.25">
      <c r="A91" s="4"/>
      <c r="C91" s="4"/>
      <c r="D91" s="4"/>
      <c r="E91" s="4"/>
      <c r="F91" s="4"/>
      <c r="G91" s="4"/>
    </row>
    <row r="92" spans="1:7" x14ac:dyDescent="0.25">
      <c r="A92" s="4"/>
      <c r="C92" s="4"/>
      <c r="D92" s="4"/>
      <c r="E92" s="4"/>
      <c r="F92" s="4"/>
      <c r="G92" s="4"/>
    </row>
    <row r="93" spans="1:7" x14ac:dyDescent="0.25">
      <c r="A93" s="4"/>
      <c r="C93" s="4"/>
      <c r="D93" s="4"/>
      <c r="E93" s="4"/>
      <c r="F93" s="4"/>
      <c r="G93" s="4"/>
    </row>
    <row r="94" spans="1:7" x14ac:dyDescent="0.25">
      <c r="A94" s="4"/>
      <c r="C94" s="4"/>
      <c r="D94" s="4"/>
      <c r="E94" s="4"/>
      <c r="F94" s="4"/>
      <c r="G94" s="4"/>
    </row>
    <row r="95" spans="1:7" x14ac:dyDescent="0.25">
      <c r="A95" s="4"/>
      <c r="C95" s="4"/>
      <c r="D95" s="4"/>
      <c r="E95" s="4"/>
      <c r="F95" s="4"/>
      <c r="G95" s="4"/>
    </row>
    <row r="96" spans="1:7" x14ac:dyDescent="0.25">
      <c r="A96" s="4"/>
      <c r="C96" s="4"/>
      <c r="D96" s="4"/>
      <c r="E96" s="4"/>
      <c r="F96" s="4"/>
      <c r="G96" s="4"/>
    </row>
    <row r="97" spans="1:7" x14ac:dyDescent="0.25">
      <c r="A97" s="4"/>
      <c r="C97" s="4"/>
      <c r="D97" s="4"/>
      <c r="E97" s="4"/>
      <c r="F97" s="4"/>
      <c r="G97" s="4"/>
    </row>
    <row r="98" spans="1:7" x14ac:dyDescent="0.25">
      <c r="A98" s="4"/>
      <c r="C98" s="4"/>
      <c r="D98" s="4"/>
      <c r="E98" s="4"/>
      <c r="F98" s="4"/>
      <c r="G98" s="4"/>
    </row>
    <row r="99" spans="1:7" x14ac:dyDescent="0.25">
      <c r="A99" s="4"/>
      <c r="C99" s="4"/>
      <c r="D99" s="4"/>
      <c r="E99" s="4"/>
      <c r="F99" s="4"/>
      <c r="G99" s="4"/>
    </row>
    <row r="100" spans="1:7" x14ac:dyDescent="0.25">
      <c r="A100" s="4"/>
      <c r="C100" s="4"/>
      <c r="D100" s="4"/>
      <c r="E100" s="4"/>
      <c r="F100" s="4"/>
      <c r="G100" s="4"/>
    </row>
    <row r="101" spans="1:7" x14ac:dyDescent="0.25">
      <c r="A101" s="4"/>
      <c r="C101" s="4"/>
      <c r="D101" s="4"/>
      <c r="E101" s="4"/>
      <c r="F101" s="4"/>
      <c r="G101" s="4"/>
    </row>
    <row r="102" spans="1:7" x14ac:dyDescent="0.25">
      <c r="A102" s="4"/>
      <c r="C102" s="4"/>
      <c r="D102" s="4"/>
      <c r="E102" s="4"/>
      <c r="F102" s="4"/>
      <c r="G102" s="4"/>
    </row>
    <row r="103" spans="1:7" x14ac:dyDescent="0.25">
      <c r="A103" s="4"/>
      <c r="C103" s="4"/>
      <c r="D103" s="4"/>
      <c r="E103" s="4"/>
      <c r="F103" s="4"/>
      <c r="G103" s="4"/>
    </row>
  </sheetData>
  <phoneticPr fontId="5" type="noConversion"/>
  <pageMargins left="0.7" right="0.7" top="0.75" bottom="0.75" header="0.3" footer="0.3"/>
  <pageSetup paperSize="9" scale="39" orientation="landscape"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6F52-12C0-4B31-9655-BB8CA7D19E62}">
  <dimension ref="A1:L7"/>
  <sheetViews>
    <sheetView topLeftCell="B1" workbookViewId="0">
      <selection activeCell="L2" sqref="L2:L7"/>
    </sheetView>
  </sheetViews>
  <sheetFormatPr defaultRowHeight="15" x14ac:dyDescent="0.25"/>
  <cols>
    <col min="1" max="1" width="35.28515625" customWidth="1"/>
    <col min="2" max="2" width="24" customWidth="1"/>
    <col min="3" max="3" width="16.140625" customWidth="1"/>
    <col min="4" max="4" width="6.42578125" bestFit="1" customWidth="1"/>
    <col min="7" max="7" width="13" customWidth="1"/>
    <col min="8" max="8" width="10.140625" bestFit="1" customWidth="1"/>
    <col min="9" max="9" width="13" customWidth="1"/>
    <col min="10" max="10" width="10.140625" bestFit="1" customWidth="1"/>
    <col min="12" max="12" width="9.42578125" bestFit="1" customWidth="1"/>
  </cols>
  <sheetData>
    <row r="1" spans="1:12" x14ac:dyDescent="0.25">
      <c r="A1" t="s">
        <v>48</v>
      </c>
      <c r="B1" t="s">
        <v>152</v>
      </c>
      <c r="C1" t="s">
        <v>153</v>
      </c>
      <c r="D1" t="s">
        <v>154</v>
      </c>
      <c r="E1" t="s">
        <v>155</v>
      </c>
      <c r="F1" t="s">
        <v>156</v>
      </c>
      <c r="G1" t="s">
        <v>157</v>
      </c>
      <c r="H1" t="s">
        <v>158</v>
      </c>
      <c r="I1" t="s">
        <v>157</v>
      </c>
      <c r="J1" t="s">
        <v>158</v>
      </c>
      <c r="K1" t="s">
        <v>159</v>
      </c>
      <c r="L1" t="s">
        <v>158</v>
      </c>
    </row>
    <row r="2" spans="1:12" x14ac:dyDescent="0.25">
      <c r="A2" t="s">
        <v>160</v>
      </c>
      <c r="B2" s="11"/>
      <c r="C2" s="11"/>
      <c r="D2" t="s">
        <v>161</v>
      </c>
      <c r="E2" t="s">
        <v>162</v>
      </c>
      <c r="F2" t="s">
        <v>163</v>
      </c>
      <c r="G2" t="s">
        <v>164</v>
      </c>
      <c r="H2" s="87"/>
      <c r="I2" t="s">
        <v>165</v>
      </c>
      <c r="J2" s="87"/>
      <c r="K2" t="s">
        <v>166</v>
      </c>
      <c r="L2" s="87"/>
    </row>
    <row r="3" spans="1:12" x14ac:dyDescent="0.25">
      <c r="A3" t="s">
        <v>71</v>
      </c>
      <c r="B3" s="11"/>
      <c r="C3" s="11"/>
      <c r="D3" t="s">
        <v>167</v>
      </c>
      <c r="E3" t="s">
        <v>168</v>
      </c>
      <c r="F3" t="s">
        <v>163</v>
      </c>
      <c r="G3" t="s">
        <v>164</v>
      </c>
      <c r="H3" s="87"/>
      <c r="I3" t="s">
        <v>165</v>
      </c>
      <c r="J3" s="3"/>
      <c r="K3" t="s">
        <v>166</v>
      </c>
      <c r="L3" s="3"/>
    </row>
    <row r="4" spans="1:12" x14ac:dyDescent="0.25">
      <c r="A4" t="s">
        <v>169</v>
      </c>
      <c r="B4" s="11"/>
      <c r="C4" s="11"/>
      <c r="D4" t="s">
        <v>161</v>
      </c>
      <c r="E4" t="s">
        <v>170</v>
      </c>
      <c r="F4" t="s">
        <v>163</v>
      </c>
      <c r="G4" t="s">
        <v>164</v>
      </c>
      <c r="H4" s="3"/>
      <c r="I4" t="s">
        <v>165</v>
      </c>
      <c r="J4" s="3"/>
      <c r="K4" t="s">
        <v>166</v>
      </c>
      <c r="L4" s="3"/>
    </row>
    <row r="5" spans="1:12" x14ac:dyDescent="0.25">
      <c r="A5" t="s">
        <v>81</v>
      </c>
      <c r="B5" s="3"/>
      <c r="C5" s="3"/>
      <c r="D5" t="s">
        <v>171</v>
      </c>
      <c r="E5" t="s">
        <v>172</v>
      </c>
      <c r="F5" t="s">
        <v>163</v>
      </c>
      <c r="G5" t="s">
        <v>164</v>
      </c>
      <c r="H5" s="3"/>
      <c r="I5" t="s">
        <v>165</v>
      </c>
      <c r="J5" s="3"/>
      <c r="K5" t="s">
        <v>166</v>
      </c>
      <c r="L5" s="3"/>
    </row>
    <row r="6" spans="1:12" x14ac:dyDescent="0.25">
      <c r="A6" t="s">
        <v>173</v>
      </c>
      <c r="B6" s="3"/>
      <c r="C6" s="3"/>
      <c r="D6" t="s">
        <v>167</v>
      </c>
      <c r="E6" t="s">
        <v>174</v>
      </c>
      <c r="H6" s="3"/>
      <c r="J6" s="3"/>
      <c r="L6" s="3"/>
    </row>
    <row r="7" spans="1:12" x14ac:dyDescent="0.25">
      <c r="A7" t="s">
        <v>175</v>
      </c>
      <c r="B7" s="12"/>
      <c r="C7" s="12"/>
      <c r="D7" t="s">
        <v>176</v>
      </c>
      <c r="E7" t="s">
        <v>162</v>
      </c>
      <c r="H7" s="3"/>
      <c r="J7" s="3"/>
      <c r="L7" s="3"/>
    </row>
  </sheetData>
  <phoneticPr fontId="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0E2C-FA75-478D-BDB9-E05CD58F39F6}">
  <dimension ref="A1:B11"/>
  <sheetViews>
    <sheetView workbookViewId="0">
      <selection activeCell="A14" sqref="A14"/>
    </sheetView>
  </sheetViews>
  <sheetFormatPr defaultRowHeight="15" x14ac:dyDescent="0.25"/>
  <cols>
    <col min="1" max="1" width="34.7109375" bestFit="1" customWidth="1"/>
    <col min="2" max="2" width="23" bestFit="1" customWidth="1"/>
  </cols>
  <sheetData>
    <row r="1" spans="1:2" x14ac:dyDescent="0.25">
      <c r="A1" t="s">
        <v>240</v>
      </c>
      <c r="B1" t="s">
        <v>241</v>
      </c>
    </row>
    <row r="2" spans="1:2" x14ac:dyDescent="0.25">
      <c r="A2" t="s">
        <v>242</v>
      </c>
      <c r="B2" t="s">
        <v>243</v>
      </c>
    </row>
    <row r="3" spans="1:2" x14ac:dyDescent="0.25">
      <c r="A3" t="s">
        <v>244</v>
      </c>
      <c r="B3" t="s">
        <v>245</v>
      </c>
    </row>
    <row r="4" spans="1:2" x14ac:dyDescent="0.25">
      <c r="A4" t="s">
        <v>246</v>
      </c>
      <c r="B4" t="s">
        <v>247</v>
      </c>
    </row>
    <row r="5" spans="1:2" x14ac:dyDescent="0.25">
      <c r="A5" t="s">
        <v>248</v>
      </c>
      <c r="B5" t="s">
        <v>245</v>
      </c>
    </row>
    <row r="6" spans="1:2" x14ac:dyDescent="0.25">
      <c r="A6" t="s">
        <v>249</v>
      </c>
      <c r="B6" t="s">
        <v>247</v>
      </c>
    </row>
    <row r="7" spans="1:2" x14ac:dyDescent="0.25">
      <c r="A7" t="s">
        <v>250</v>
      </c>
      <c r="B7" t="s">
        <v>251</v>
      </c>
    </row>
    <row r="8" spans="1:2" x14ac:dyDescent="0.25">
      <c r="A8" t="s">
        <v>252</v>
      </c>
      <c r="B8" t="s">
        <v>251</v>
      </c>
    </row>
    <row r="9" spans="1:2" x14ac:dyDescent="0.25">
      <c r="A9" t="s">
        <v>253</v>
      </c>
      <c r="B9" t="s">
        <v>251</v>
      </c>
    </row>
    <row r="10" spans="1:2" x14ac:dyDescent="0.25">
      <c r="A10" t="s">
        <v>254</v>
      </c>
      <c r="B10" t="s">
        <v>251</v>
      </c>
    </row>
    <row r="11" spans="1:2" x14ac:dyDescent="0.25">
      <c r="A11" t="s">
        <v>255</v>
      </c>
      <c r="B11" t="s">
        <v>251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7325-06EF-470C-A5B6-C0B675B8E005}">
  <dimension ref="A1:E8"/>
  <sheetViews>
    <sheetView workbookViewId="0">
      <selection activeCell="D11" sqref="D11"/>
    </sheetView>
  </sheetViews>
  <sheetFormatPr defaultRowHeight="15" customHeight="1" x14ac:dyDescent="0.25"/>
  <cols>
    <col min="1" max="1" width="26.28515625" bestFit="1" customWidth="1"/>
    <col min="2" max="2" width="31.5703125" bestFit="1" customWidth="1"/>
    <col min="3" max="4" width="31.5703125" customWidth="1"/>
    <col min="5" max="5" width="27" bestFit="1" customWidth="1"/>
    <col min="8" max="8" width="12" bestFit="1" customWidth="1"/>
  </cols>
  <sheetData>
    <row r="1" spans="1:5" x14ac:dyDescent="0.25">
      <c r="A1" t="s">
        <v>256</v>
      </c>
      <c r="B1" t="s">
        <v>257</v>
      </c>
      <c r="C1" t="s">
        <v>258</v>
      </c>
      <c r="D1" t="s">
        <v>259</v>
      </c>
      <c r="E1" t="s">
        <v>260</v>
      </c>
    </row>
    <row r="2" spans="1:5" ht="15" customHeight="1" x14ac:dyDescent="0.25">
      <c r="A2" t="s">
        <v>263</v>
      </c>
      <c r="B2" t="s">
        <v>264</v>
      </c>
      <c r="C2" t="s">
        <v>262</v>
      </c>
      <c r="D2" t="s">
        <v>261</v>
      </c>
      <c r="E2">
        <v>6</v>
      </c>
    </row>
    <row r="3" spans="1:5" ht="15" customHeight="1" x14ac:dyDescent="0.25">
      <c r="A3" t="s">
        <v>68</v>
      </c>
      <c r="B3" t="s">
        <v>304</v>
      </c>
      <c r="C3" t="s">
        <v>262</v>
      </c>
      <c r="D3" t="s">
        <v>262</v>
      </c>
      <c r="E3">
        <v>1</v>
      </c>
    </row>
    <row r="4" spans="1:5" ht="15" customHeight="1" x14ac:dyDescent="0.25">
      <c r="A4" t="s">
        <v>70</v>
      </c>
      <c r="B4" t="s">
        <v>266</v>
      </c>
      <c r="C4" t="s">
        <v>262</v>
      </c>
      <c r="D4" t="s">
        <v>262</v>
      </c>
      <c r="E4">
        <v>44</v>
      </c>
    </row>
    <row r="5" spans="1:5" ht="15" customHeight="1" x14ac:dyDescent="0.25">
      <c r="A5" t="s">
        <v>79</v>
      </c>
      <c r="B5" t="s">
        <v>267</v>
      </c>
      <c r="C5" t="s">
        <v>262</v>
      </c>
      <c r="D5" t="s">
        <v>262</v>
      </c>
      <c r="E5">
        <v>9</v>
      </c>
    </row>
    <row r="6" spans="1:5" ht="15" customHeight="1" x14ac:dyDescent="0.25">
      <c r="A6" t="s">
        <v>33</v>
      </c>
      <c r="B6" t="s">
        <v>265</v>
      </c>
      <c r="C6" t="s">
        <v>262</v>
      </c>
      <c r="D6" t="s">
        <v>262</v>
      </c>
      <c r="E6">
        <v>141</v>
      </c>
    </row>
    <row r="7" spans="1:5" ht="15" customHeight="1" x14ac:dyDescent="0.25">
      <c r="A7" t="s">
        <v>268</v>
      </c>
      <c r="B7" t="s">
        <v>269</v>
      </c>
      <c r="C7" t="s">
        <v>262</v>
      </c>
      <c r="D7" t="s">
        <v>261</v>
      </c>
      <c r="E7">
        <v>17</v>
      </c>
    </row>
    <row r="8" spans="1:5" ht="15" customHeight="1" x14ac:dyDescent="0.25">
      <c r="A8" t="s">
        <v>31</v>
      </c>
      <c r="B8" t="s">
        <v>270</v>
      </c>
      <c r="C8" t="s">
        <v>262</v>
      </c>
      <c r="D8" t="s">
        <v>262</v>
      </c>
      <c r="E8">
        <v>32</v>
      </c>
    </row>
  </sheetData>
  <pageMargins left="0.7" right="0.7" top="0.75" bottom="0.75" header="0.3" footer="0.3"/>
  <pageSetup paperSize="9"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149EBABA63014DBD5B07FB55B19AAD" ma:contentTypeVersion="18" ma:contentTypeDescription="Een nieuw document maken." ma:contentTypeScope="" ma:versionID="8c50860924d04bf0c1b2f4accbb330a8">
  <xsd:schema xmlns:xsd="http://www.w3.org/2001/XMLSchema" xmlns:xs="http://www.w3.org/2001/XMLSchema" xmlns:p="http://schemas.microsoft.com/office/2006/metadata/properties" xmlns:ns3="21827721-cecd-43c5-a18e-ffba0c2ca2a0" xmlns:ns4="1d8f127e-5874-40a7-b12f-f315c2fc512c" targetNamespace="http://schemas.microsoft.com/office/2006/metadata/properties" ma:root="true" ma:fieldsID="146ac869bb6eb94808b1314bcef2f91a" ns3:_="" ns4:_="">
    <xsd:import namespace="21827721-cecd-43c5-a18e-ffba0c2ca2a0"/>
    <xsd:import namespace="1d8f127e-5874-40a7-b12f-f315c2fc51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827721-cecd-43c5-a18e-ffba0c2ca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8f127e-5874-40a7-b12f-f315c2fc512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SharingHintHash" ma:index="14"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1827721-cecd-43c5-a18e-ffba0c2ca2a0" xsi:nil="true"/>
  </documentManagement>
</p:properties>
</file>

<file path=customXml/itemProps1.xml><?xml version="1.0" encoding="utf-8"?>
<ds:datastoreItem xmlns:ds="http://schemas.openxmlformats.org/officeDocument/2006/customXml" ds:itemID="{13AF8FE8-E80E-4528-A8BE-5F3597F474DB}">
  <ds:schemaRefs>
    <ds:schemaRef ds:uri="http://schemas.microsoft.com/sharepoint/v3/contenttype/forms"/>
  </ds:schemaRefs>
</ds:datastoreItem>
</file>

<file path=customXml/itemProps2.xml><?xml version="1.0" encoding="utf-8"?>
<ds:datastoreItem xmlns:ds="http://schemas.openxmlformats.org/officeDocument/2006/customXml" ds:itemID="{3D8BEEC7-585B-4D4A-BE83-B72B34919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827721-cecd-43c5-a18e-ffba0c2ca2a0"/>
    <ds:schemaRef ds:uri="1d8f127e-5874-40a7-b12f-f315c2fc5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606913-7F74-45F7-A038-C6A140080A5C}">
  <ds:schemaRefs>
    <ds:schemaRef ds:uri="http://schemas.microsoft.com/office/2006/metadata/properties"/>
    <ds:schemaRef ds:uri="http://schemas.microsoft.com/office/infopath/2007/PartnerControls"/>
    <ds:schemaRef ds:uri="21827721-cecd-43c5-a18e-ffba0c2ca2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Toelichting</vt:lpstr>
      <vt:lpstr>Lees mij</vt:lpstr>
      <vt:lpstr>Aanvrager</vt:lpstr>
      <vt:lpstr>Operationeel logboek</vt:lpstr>
      <vt:lpstr>Legenda</vt:lpstr>
      <vt:lpstr>Planningshulp</vt:lpstr>
      <vt:lpstr>Drones</vt:lpstr>
      <vt:lpstr>Training</vt:lpstr>
      <vt:lpstr>Contactpersonen</vt:lpstr>
      <vt:lpstr>Reisafstanden</vt:lpstr>
      <vt:lpstr>Ervaring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Herzo van der Wal</dc:creator>
  <cp:keywords/>
  <dc:description/>
  <cp:lastModifiedBy>beheerder</cp:lastModifiedBy>
  <cp:revision/>
  <dcterms:created xsi:type="dcterms:W3CDTF">2022-01-07T16:38:34Z</dcterms:created>
  <dcterms:modified xsi:type="dcterms:W3CDTF">2026-02-10T20:37:33Z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0x010100FF149EBABA63014DBD5B07FB55B19AAD</vt:lpwstr>
  </property>
</Properties>
</file>